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Ex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mmad\Fiverr\Financial modelling\"/>
    </mc:Choice>
  </mc:AlternateContent>
  <xr:revisionPtr revIDLastSave="0" documentId="13_ncr:1_{BEB3E613-5A0C-4782-9CB7-41EFB511A4B1}" xr6:coauthVersionLast="47" xr6:coauthVersionMax="47" xr10:uidLastSave="{00000000-0000-0000-0000-000000000000}"/>
  <bookViews>
    <workbookView xWindow="-48" yWindow="-48" windowWidth="23136" windowHeight="12336" xr2:uid="{F2AF9D75-B8B0-4175-B97D-9CBC624A2627}"/>
  </bookViews>
  <sheets>
    <sheet name="Model" sheetId="1" r:id="rId1"/>
  </sheets>
  <definedNames>
    <definedName name="_xlchart.v1.0" hidden="1">Model!$B$39</definedName>
    <definedName name="_xlchart.v1.1" hidden="1">Model!$B$40</definedName>
    <definedName name="_xlchart.v1.2" hidden="1">Model!$B$41</definedName>
    <definedName name="_xlchart.v1.3" hidden="1">Model!$C$38:$P$38</definedName>
    <definedName name="_xlchart.v1.4" hidden="1">Model!$C$39:$P$39</definedName>
    <definedName name="_xlchart.v1.5" hidden="1">Model!$C$40:$P$40</definedName>
    <definedName name="_xlchart.v1.6" hidden="1">Model!$C$41:$P$41</definedName>
    <definedName name="_xlchart.v1.7" hidden="1">Model!$B$68</definedName>
    <definedName name="_xlchart.v1.8" hidden="1">Model!$C$59:$P$59</definedName>
    <definedName name="_xlchart.v1.9" hidden="1">Model!$C$68:$P$68</definedName>
    <definedName name="_xlnm.Print_Titles" localSheetId="0">Model!$2:$2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" l="1"/>
  <c r="G93" i="1" s="1"/>
  <c r="H93" i="1" s="1"/>
  <c r="I93" i="1" s="1"/>
  <c r="J93" i="1" s="1"/>
  <c r="K93" i="1" s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E92" i="1" l="1"/>
  <c r="E19" i="1" s="1"/>
  <c r="T12" i="1" l="1"/>
  <c r="S12" i="1"/>
  <c r="R12" i="1"/>
  <c r="P12" i="1" l="1"/>
  <c r="O12" i="1"/>
  <c r="N12" i="1"/>
  <c r="M12" i="1"/>
  <c r="L12" i="1"/>
  <c r="K12" i="1"/>
  <c r="J12" i="1"/>
  <c r="I12" i="1"/>
  <c r="H12" i="1"/>
  <c r="G12" i="1"/>
  <c r="F12" i="1"/>
  <c r="E12" i="1"/>
  <c r="E88" i="1"/>
  <c r="R88" i="1" s="1"/>
  <c r="R39" i="1"/>
  <c r="E82" i="1" l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R78" i="1"/>
  <c r="F79" i="1"/>
  <c r="F64" i="1" s="1"/>
  <c r="E79" i="1"/>
  <c r="E83" i="1" s="1"/>
  <c r="G79" i="1"/>
  <c r="G64" i="1" s="1"/>
  <c r="F32" i="1"/>
  <c r="G32" i="1" s="1"/>
  <c r="H32" i="1" s="1"/>
  <c r="F31" i="1"/>
  <c r="G31" i="1" s="1"/>
  <c r="H31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F28" i="1"/>
  <c r="G28" i="1" s="1"/>
  <c r="H28" i="1" s="1"/>
  <c r="I28" i="1" s="1"/>
  <c r="J28" i="1" s="1"/>
  <c r="F27" i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F26" i="1"/>
  <c r="G26" i="1" s="1"/>
  <c r="H26" i="1" s="1"/>
  <c r="I26" i="1" s="1"/>
  <c r="J26" i="1" s="1"/>
  <c r="K26" i="1" s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F95" i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F94" i="1"/>
  <c r="K28" i="1" l="1"/>
  <c r="L28" i="1" s="1"/>
  <c r="M28" i="1" s="1"/>
  <c r="N28" i="1" s="1"/>
  <c r="O28" i="1" s="1"/>
  <c r="P28" i="1" s="1"/>
  <c r="G94" i="1"/>
  <c r="F92" i="1"/>
  <c r="F19" i="1" s="1"/>
  <c r="E60" i="1" s="1"/>
  <c r="D60" i="1"/>
  <c r="D68" i="1" s="1"/>
  <c r="D70" i="1" s="1"/>
  <c r="D99" i="1" s="1"/>
  <c r="E64" i="1"/>
  <c r="F83" i="1"/>
  <c r="G83" i="1" s="1"/>
  <c r="R82" i="1"/>
  <c r="E81" i="1"/>
  <c r="I32" i="1"/>
  <c r="J32" i="1" s="1"/>
  <c r="K32" i="1" s="1"/>
  <c r="L32" i="1" s="1"/>
  <c r="M32" i="1" s="1"/>
  <c r="N32" i="1" s="1"/>
  <c r="O32" i="1" s="1"/>
  <c r="P32" i="1" s="1"/>
  <c r="I31" i="1"/>
  <c r="J31" i="1" s="1"/>
  <c r="K31" i="1" s="1"/>
  <c r="L31" i="1" s="1"/>
  <c r="M31" i="1" s="1"/>
  <c r="N31" i="1" s="1"/>
  <c r="O31" i="1" s="1"/>
  <c r="P31" i="1" s="1"/>
  <c r="R29" i="1"/>
  <c r="S29" i="1" s="1"/>
  <c r="T29" i="1" s="1"/>
  <c r="L26" i="1"/>
  <c r="M26" i="1" s="1"/>
  <c r="N26" i="1" s="1"/>
  <c r="O26" i="1" s="1"/>
  <c r="P26" i="1" s="1"/>
  <c r="R22" i="1"/>
  <c r="R25" i="1"/>
  <c r="S25" i="1" s="1"/>
  <c r="T25" i="1" s="1"/>
  <c r="R24" i="1"/>
  <c r="S24" i="1" s="1"/>
  <c r="T24" i="1" s="1"/>
  <c r="R27" i="1"/>
  <c r="S27" i="1" s="1"/>
  <c r="T27" i="1" s="1"/>
  <c r="R95" i="1"/>
  <c r="S95" i="1" s="1"/>
  <c r="R28" i="1" l="1"/>
  <c r="S28" i="1" s="1"/>
  <c r="T28" i="1" s="1"/>
  <c r="H94" i="1"/>
  <c r="G92" i="1"/>
  <c r="G19" i="1" s="1"/>
  <c r="F60" i="1" s="1"/>
  <c r="R30" i="1"/>
  <c r="S30" i="1" s="1"/>
  <c r="T30" i="1" s="1"/>
  <c r="E85" i="1"/>
  <c r="F81" i="1"/>
  <c r="F23" i="1" s="1"/>
  <c r="H79" i="1"/>
  <c r="E23" i="1"/>
  <c r="E65" i="1" s="1"/>
  <c r="S22" i="1"/>
  <c r="T22" i="1" s="1"/>
  <c r="R31" i="1"/>
  <c r="S31" i="1" s="1"/>
  <c r="T31" i="1" s="1"/>
  <c r="R32" i="1"/>
  <c r="S32" i="1" s="1"/>
  <c r="T32" i="1" s="1"/>
  <c r="R26" i="1"/>
  <c r="S26" i="1" s="1"/>
  <c r="T26" i="1" s="1"/>
  <c r="T95" i="1"/>
  <c r="I94" i="1" l="1"/>
  <c r="H92" i="1"/>
  <c r="H19" i="1" s="1"/>
  <c r="G60" i="1" s="1"/>
  <c r="F78" i="1"/>
  <c r="F85" i="1" s="1"/>
  <c r="E7" i="1"/>
  <c r="H83" i="1"/>
  <c r="H64" i="1"/>
  <c r="F33" i="1"/>
  <c r="F35" i="1" s="1"/>
  <c r="F40" i="1" s="1"/>
  <c r="F65" i="1"/>
  <c r="I79" i="1"/>
  <c r="E33" i="1"/>
  <c r="E35" i="1" s="1"/>
  <c r="E40" i="1" s="1"/>
  <c r="J94" i="1" l="1"/>
  <c r="I92" i="1"/>
  <c r="I19" i="1" s="1"/>
  <c r="H60" i="1" s="1"/>
  <c r="G78" i="1"/>
  <c r="F7" i="1"/>
  <c r="E41" i="1"/>
  <c r="L93" i="1"/>
  <c r="I83" i="1"/>
  <c r="I64" i="1"/>
  <c r="F63" i="1"/>
  <c r="F66" i="1" s="1"/>
  <c r="F68" i="1" s="1"/>
  <c r="F89" i="1" s="1"/>
  <c r="G81" i="1"/>
  <c r="J79" i="1"/>
  <c r="J64" i="1" s="1"/>
  <c r="E63" i="1"/>
  <c r="E66" i="1" s="1"/>
  <c r="E68" i="1" s="1"/>
  <c r="E89" i="1" s="1"/>
  <c r="E90" i="1" s="1"/>
  <c r="K94" i="1" l="1"/>
  <c r="J92" i="1"/>
  <c r="J19" i="1" s="1"/>
  <c r="I60" i="1" s="1"/>
  <c r="E8" i="1"/>
  <c r="E9" i="1" s="1"/>
  <c r="F88" i="1"/>
  <c r="F90" i="1" s="1"/>
  <c r="F39" i="1"/>
  <c r="F41" i="1" s="1"/>
  <c r="E13" i="1"/>
  <c r="E14" i="1" s="1"/>
  <c r="M93" i="1"/>
  <c r="E70" i="1"/>
  <c r="E99" i="1" s="1"/>
  <c r="F70" i="1"/>
  <c r="J83" i="1"/>
  <c r="G85" i="1"/>
  <c r="H81" i="1"/>
  <c r="H23" i="1" s="1"/>
  <c r="K79" i="1"/>
  <c r="K64" i="1" s="1"/>
  <c r="G23" i="1"/>
  <c r="L94" i="1" l="1"/>
  <c r="K92" i="1"/>
  <c r="K19" i="1" s="1"/>
  <c r="J60" i="1" s="1"/>
  <c r="H78" i="1"/>
  <c r="H85" i="1" s="1"/>
  <c r="G7" i="1"/>
  <c r="F8" i="1"/>
  <c r="F9" i="1" s="1"/>
  <c r="G88" i="1"/>
  <c r="G39" i="1"/>
  <c r="F13" i="1"/>
  <c r="F14" i="1" s="1"/>
  <c r="E15" i="1"/>
  <c r="N93" i="1"/>
  <c r="K83" i="1"/>
  <c r="H33" i="1"/>
  <c r="H35" i="1" s="1"/>
  <c r="H40" i="1" s="1"/>
  <c r="H65" i="1"/>
  <c r="G33" i="1"/>
  <c r="G35" i="1" s="1"/>
  <c r="G40" i="1" s="1"/>
  <c r="G65" i="1"/>
  <c r="L79" i="1"/>
  <c r="M94" i="1" l="1"/>
  <c r="L92" i="1"/>
  <c r="L19" i="1" s="1"/>
  <c r="K60" i="1" s="1"/>
  <c r="I78" i="1"/>
  <c r="H7" i="1"/>
  <c r="F15" i="1"/>
  <c r="G41" i="1"/>
  <c r="O93" i="1"/>
  <c r="L83" i="1"/>
  <c r="L64" i="1"/>
  <c r="G63" i="1"/>
  <c r="G66" i="1" s="1"/>
  <c r="G68" i="1" s="1"/>
  <c r="G89" i="1" s="1"/>
  <c r="G90" i="1" s="1"/>
  <c r="H63" i="1"/>
  <c r="H66" i="1" s="1"/>
  <c r="H68" i="1" s="1"/>
  <c r="H89" i="1" s="1"/>
  <c r="I81" i="1"/>
  <c r="M79" i="1"/>
  <c r="M64" i="1" s="1"/>
  <c r="N94" i="1" l="1"/>
  <c r="M92" i="1"/>
  <c r="M19" i="1" s="1"/>
  <c r="L60" i="1" s="1"/>
  <c r="G8" i="1"/>
  <c r="G9" i="1" s="1"/>
  <c r="H88" i="1"/>
  <c r="H90" i="1" s="1"/>
  <c r="I88" i="1" s="1"/>
  <c r="H39" i="1"/>
  <c r="H41" i="1" s="1"/>
  <c r="G13" i="1"/>
  <c r="G14" i="1" s="1"/>
  <c r="P93" i="1"/>
  <c r="M83" i="1"/>
  <c r="H70" i="1"/>
  <c r="G70" i="1"/>
  <c r="I85" i="1"/>
  <c r="I23" i="1"/>
  <c r="N79" i="1"/>
  <c r="O94" i="1" l="1"/>
  <c r="N92" i="1"/>
  <c r="N19" i="1" s="1"/>
  <c r="M60" i="1" s="1"/>
  <c r="J78" i="1"/>
  <c r="I7" i="1"/>
  <c r="H8" i="1"/>
  <c r="H9" i="1" s="1"/>
  <c r="G15" i="1"/>
  <c r="I39" i="1"/>
  <c r="H13" i="1"/>
  <c r="H14" i="1" s="1"/>
  <c r="R93" i="1"/>
  <c r="S93" i="1" s="1"/>
  <c r="N83" i="1"/>
  <c r="N64" i="1"/>
  <c r="I33" i="1"/>
  <c r="I35" i="1" s="1"/>
  <c r="I40" i="1" s="1"/>
  <c r="I65" i="1"/>
  <c r="J81" i="1"/>
  <c r="P79" i="1"/>
  <c r="O79" i="1"/>
  <c r="P94" i="1" l="1"/>
  <c r="O92" i="1"/>
  <c r="O19" i="1" s="1"/>
  <c r="N60" i="1" s="1"/>
  <c r="J85" i="1"/>
  <c r="J7" i="1" s="1"/>
  <c r="H15" i="1"/>
  <c r="I41" i="1"/>
  <c r="T93" i="1"/>
  <c r="O83" i="1"/>
  <c r="P83" i="1" s="1"/>
  <c r="R83" i="1" s="1"/>
  <c r="O64" i="1"/>
  <c r="S79" i="1"/>
  <c r="T79" i="1" s="1"/>
  <c r="P64" i="1"/>
  <c r="I63" i="1"/>
  <c r="I66" i="1" s="1"/>
  <c r="I68" i="1" s="1"/>
  <c r="I89" i="1" s="1"/>
  <c r="I90" i="1" s="1"/>
  <c r="J23" i="1"/>
  <c r="R79" i="1"/>
  <c r="R64" i="1" s="1"/>
  <c r="R94" i="1" l="1"/>
  <c r="S94" i="1" s="1"/>
  <c r="S92" i="1" s="1"/>
  <c r="S19" i="1" s="1"/>
  <c r="P92" i="1"/>
  <c r="K78" i="1"/>
  <c r="J88" i="1"/>
  <c r="I8" i="1"/>
  <c r="I9" i="1" s="1"/>
  <c r="J39" i="1"/>
  <c r="I13" i="1"/>
  <c r="I14" i="1" s="1"/>
  <c r="T64" i="1"/>
  <c r="T83" i="1"/>
  <c r="I70" i="1"/>
  <c r="S64" i="1"/>
  <c r="S83" i="1"/>
  <c r="J33" i="1"/>
  <c r="J35" i="1" s="1"/>
  <c r="J40" i="1" s="1"/>
  <c r="J65" i="1"/>
  <c r="K81" i="1"/>
  <c r="K85" i="1" l="1"/>
  <c r="K7" i="1" s="1"/>
  <c r="R92" i="1"/>
  <c r="R19" i="1" s="1"/>
  <c r="P19" i="1"/>
  <c r="O60" i="1" s="1"/>
  <c r="T94" i="1"/>
  <c r="I15" i="1"/>
  <c r="J41" i="1"/>
  <c r="J63" i="1"/>
  <c r="J66" i="1" s="1"/>
  <c r="J68" i="1" s="1"/>
  <c r="J89" i="1" s="1"/>
  <c r="J90" i="1" s="1"/>
  <c r="K23" i="1"/>
  <c r="L78" i="1"/>
  <c r="T92" i="1" l="1"/>
  <c r="T19" i="1" s="1"/>
  <c r="T60" i="1" s="1"/>
  <c r="R60" i="1"/>
  <c r="P60" i="1"/>
  <c r="J8" i="1"/>
  <c r="J9" i="1" s="1"/>
  <c r="K88" i="1"/>
  <c r="K39" i="1"/>
  <c r="J13" i="1"/>
  <c r="J14" i="1" s="1"/>
  <c r="J70" i="1"/>
  <c r="K33" i="1"/>
  <c r="K35" i="1" s="1"/>
  <c r="K40" i="1" s="1"/>
  <c r="K65" i="1"/>
  <c r="L81" i="1"/>
  <c r="L85" i="1" s="1"/>
  <c r="L7" i="1" s="1"/>
  <c r="S60" i="1" l="1"/>
  <c r="J15" i="1"/>
  <c r="K41" i="1"/>
  <c r="K63" i="1"/>
  <c r="K66" i="1" s="1"/>
  <c r="K68" i="1" s="1"/>
  <c r="L23" i="1"/>
  <c r="M78" i="1"/>
  <c r="K70" i="1" l="1"/>
  <c r="K89" i="1"/>
  <c r="K90" i="1" s="1"/>
  <c r="L39" i="1"/>
  <c r="K13" i="1"/>
  <c r="K14" i="1" s="1"/>
  <c r="L33" i="1"/>
  <c r="L35" i="1" s="1"/>
  <c r="L40" i="1" s="1"/>
  <c r="L65" i="1"/>
  <c r="M81" i="1"/>
  <c r="M85" i="1" s="1"/>
  <c r="M7" i="1" s="1"/>
  <c r="L41" i="1" l="1"/>
  <c r="M39" i="1" s="1"/>
  <c r="K8" i="1"/>
  <c r="K9" i="1" s="1"/>
  <c r="K15" i="1" s="1"/>
  <c r="L88" i="1"/>
  <c r="L63" i="1"/>
  <c r="L66" i="1" s="1"/>
  <c r="L68" i="1" s="1"/>
  <c r="M23" i="1"/>
  <c r="N78" i="1"/>
  <c r="L13" i="1" l="1"/>
  <c r="L14" i="1" s="1"/>
  <c r="L70" i="1"/>
  <c r="L89" i="1"/>
  <c r="L90" i="1" s="1"/>
  <c r="M33" i="1"/>
  <c r="M35" i="1" s="1"/>
  <c r="M40" i="1" s="1"/>
  <c r="M41" i="1" s="1"/>
  <c r="M65" i="1"/>
  <c r="N81" i="1"/>
  <c r="N23" i="1" s="1"/>
  <c r="L8" i="1" l="1"/>
  <c r="L9" i="1" s="1"/>
  <c r="L15" i="1" s="1"/>
  <c r="M88" i="1"/>
  <c r="N39" i="1"/>
  <c r="M13" i="1"/>
  <c r="M14" i="1" s="1"/>
  <c r="N33" i="1"/>
  <c r="N35" i="1" s="1"/>
  <c r="N40" i="1" s="1"/>
  <c r="N65" i="1"/>
  <c r="M63" i="1"/>
  <c r="M66" i="1" s="1"/>
  <c r="M68" i="1" s="1"/>
  <c r="N85" i="1"/>
  <c r="N41" i="1" l="1"/>
  <c r="O39" i="1" s="1"/>
  <c r="O78" i="1"/>
  <c r="N7" i="1"/>
  <c r="M70" i="1"/>
  <c r="M89" i="1"/>
  <c r="M90" i="1" s="1"/>
  <c r="N63" i="1"/>
  <c r="N66" i="1" s="1"/>
  <c r="N68" i="1" s="1"/>
  <c r="O81" i="1"/>
  <c r="O23" i="1" s="1"/>
  <c r="N13" i="1" l="1"/>
  <c r="N14" i="1" s="1"/>
  <c r="N70" i="1"/>
  <c r="N89" i="1"/>
  <c r="M8" i="1"/>
  <c r="M9" i="1" s="1"/>
  <c r="M15" i="1" s="1"/>
  <c r="N88" i="1"/>
  <c r="O33" i="1"/>
  <c r="O35" i="1" s="1"/>
  <c r="O40" i="1" s="1"/>
  <c r="O41" i="1" s="1"/>
  <c r="O65" i="1"/>
  <c r="O85" i="1"/>
  <c r="N90" i="1" l="1"/>
  <c r="N8" i="1" s="1"/>
  <c r="N9" i="1" s="1"/>
  <c r="N15" i="1" s="1"/>
  <c r="P78" i="1"/>
  <c r="O7" i="1"/>
  <c r="P39" i="1"/>
  <c r="O13" i="1"/>
  <c r="O14" i="1" s="1"/>
  <c r="O63" i="1"/>
  <c r="O66" i="1" s="1"/>
  <c r="O68" i="1" s="1"/>
  <c r="P81" i="1"/>
  <c r="R81" i="1" s="1"/>
  <c r="O88" i="1" l="1"/>
  <c r="O70" i="1"/>
  <c r="O89" i="1"/>
  <c r="P23" i="1"/>
  <c r="P65" i="1" s="1"/>
  <c r="P85" i="1"/>
  <c r="P7" i="1" s="1"/>
  <c r="R85" i="1"/>
  <c r="R23" i="1"/>
  <c r="O90" i="1" l="1"/>
  <c r="O8" i="1" s="1"/>
  <c r="O9" i="1" s="1"/>
  <c r="O15" i="1" s="1"/>
  <c r="S78" i="1"/>
  <c r="R7" i="1"/>
  <c r="P33" i="1"/>
  <c r="P35" i="1" s="1"/>
  <c r="P40" i="1" s="1"/>
  <c r="R33" i="1"/>
  <c r="R35" i="1" s="1"/>
  <c r="R65" i="1"/>
  <c r="S82" i="1"/>
  <c r="S81" i="1" s="1"/>
  <c r="S23" i="1" s="1"/>
  <c r="P88" i="1" l="1"/>
  <c r="P41" i="1"/>
  <c r="P13" i="1" s="1"/>
  <c r="P14" i="1" s="1"/>
  <c r="R40" i="1"/>
  <c r="R41" i="1" s="1"/>
  <c r="P63" i="1"/>
  <c r="P66" i="1" s="1"/>
  <c r="P68" i="1" s="1"/>
  <c r="S33" i="1"/>
  <c r="S35" i="1" s="1"/>
  <c r="S40" i="1" s="1"/>
  <c r="S65" i="1"/>
  <c r="R63" i="1"/>
  <c r="R66" i="1" s="1"/>
  <c r="R68" i="1" s="1"/>
  <c r="R89" i="1" s="1"/>
  <c r="R90" i="1" s="1"/>
  <c r="S85" i="1"/>
  <c r="T78" i="1" l="1"/>
  <c r="T82" i="1" s="1"/>
  <c r="T81" i="1" s="1"/>
  <c r="T23" i="1" s="1"/>
  <c r="S7" i="1"/>
  <c r="R8" i="1"/>
  <c r="R9" i="1" s="1"/>
  <c r="S88" i="1"/>
  <c r="S39" i="1"/>
  <c r="S41" i="1" s="1"/>
  <c r="R13" i="1"/>
  <c r="R14" i="1" s="1"/>
  <c r="P70" i="1"/>
  <c r="P89" i="1"/>
  <c r="P90" i="1" s="1"/>
  <c r="P8" i="1" s="1"/>
  <c r="R70" i="1"/>
  <c r="S63" i="1"/>
  <c r="S66" i="1" s="1"/>
  <c r="S68" i="1" s="1"/>
  <c r="R15" i="1" l="1"/>
  <c r="T39" i="1"/>
  <c r="S13" i="1"/>
  <c r="S14" i="1" s="1"/>
  <c r="S70" i="1"/>
  <c r="S89" i="1"/>
  <c r="S90" i="1" s="1"/>
  <c r="P9" i="1"/>
  <c r="T33" i="1"/>
  <c r="T35" i="1" s="1"/>
  <c r="T40" i="1" s="1"/>
  <c r="T65" i="1"/>
  <c r="T85" i="1"/>
  <c r="T7" i="1" s="1"/>
  <c r="T41" i="1" l="1"/>
  <c r="T13" i="1" s="1"/>
  <c r="T14" i="1" s="1"/>
  <c r="T88" i="1"/>
  <c r="S8" i="1"/>
  <c r="S9" i="1" s="1"/>
  <c r="S15" i="1" s="1"/>
  <c r="P15" i="1"/>
  <c r="T63" i="1"/>
  <c r="T66" i="1" s="1"/>
  <c r="T68" i="1" s="1"/>
  <c r="T70" i="1" l="1"/>
  <c r="T89" i="1"/>
  <c r="T90" i="1" s="1"/>
  <c r="T8" i="1" s="1"/>
  <c r="T9" i="1" s="1"/>
  <c r="T15" i="1" s="1"/>
  <c r="F99" i="1"/>
  <c r="G99" i="1" l="1"/>
  <c r="H99" i="1" l="1"/>
  <c r="I99" i="1" l="1"/>
  <c r="J99" i="1" s="1"/>
  <c r="K99" i="1" s="1"/>
  <c r="L99" i="1" l="1"/>
  <c r="M99" i="1" l="1"/>
  <c r="N99" i="1" l="1"/>
  <c r="O99" i="1" l="1"/>
  <c r="P99" i="1" l="1"/>
  <c r="R99" i="1" l="1"/>
  <c r="S99" i="1" l="1"/>
  <c r="T99" i="1" l="1"/>
  <c r="E106" i="1" s="1"/>
</calcChain>
</file>

<file path=xl/sharedStrings.xml><?xml version="1.0" encoding="utf-8"?>
<sst xmlns="http://schemas.openxmlformats.org/spreadsheetml/2006/main" count="88" uniqueCount="75">
  <si>
    <t>Balance Sheet</t>
  </si>
  <si>
    <t>Income Statement</t>
  </si>
  <si>
    <t>Cashflows</t>
  </si>
  <si>
    <t>Rent charged to student</t>
  </si>
  <si>
    <t>$</t>
  </si>
  <si>
    <t>Nos</t>
  </si>
  <si>
    <t>Income</t>
  </si>
  <si>
    <t>Months</t>
  </si>
  <si>
    <t>Inflows</t>
  </si>
  <si>
    <t>Outflows</t>
  </si>
  <si>
    <t>Expenses</t>
  </si>
  <si>
    <t>Salaries &amp; benefits</t>
  </si>
  <si>
    <t>Repairs &amp; maintenance</t>
  </si>
  <si>
    <t>Entertainment</t>
  </si>
  <si>
    <t>Travelling &amp; fuel</t>
  </si>
  <si>
    <t>Mess</t>
  </si>
  <si>
    <t>Other1</t>
  </si>
  <si>
    <t>Other2</t>
  </si>
  <si>
    <t>Taxes</t>
  </si>
  <si>
    <t>Utilities</t>
  </si>
  <si>
    <t>Payback</t>
  </si>
  <si>
    <t>Initial investment</t>
  </si>
  <si>
    <t>Cumulative</t>
  </si>
  <si>
    <t>Net</t>
  </si>
  <si>
    <t>Capex</t>
  </si>
  <si>
    <t>Depreciation</t>
  </si>
  <si>
    <t>Opex</t>
  </si>
  <si>
    <t>Caepx</t>
  </si>
  <si>
    <t>Opening Book Value</t>
  </si>
  <si>
    <t>Closing Book value</t>
  </si>
  <si>
    <t>Non-cash Depreciation</t>
  </si>
  <si>
    <t>Additions</t>
  </si>
  <si>
    <t>Fixed Assets</t>
  </si>
  <si>
    <t>- on opening</t>
  </si>
  <si>
    <t>- on additions</t>
  </si>
  <si>
    <t>Profit / (loss)</t>
  </si>
  <si>
    <t>Lease rentals</t>
  </si>
  <si>
    <t>Total rooms</t>
  </si>
  <si>
    <t>Scenario analysis</t>
  </si>
  <si>
    <t>Rent charges</t>
  </si>
  <si>
    <t>Y1</t>
  </si>
  <si>
    <t>Y2</t>
  </si>
  <si>
    <t>Y3</t>
  </si>
  <si>
    <t>M0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</si>
  <si>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</si>
  <si>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</si>
  <si>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</si>
  <si>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</si>
  <si>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</si>
  <si>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</si>
  <si>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</si>
  <si>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</si>
  <si>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</si>
  <si>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</si>
  <si>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</si>
  <si>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</si>
  <si>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Thousand $</t>
  </si>
  <si>
    <t>Cash &amp; Bank balances</t>
  </si>
  <si>
    <t>Opening retained earnings</t>
  </si>
  <si>
    <t>Profit / (loss) for the period</t>
  </si>
  <si>
    <t>Closing retained earnings</t>
  </si>
  <si>
    <t>Assets</t>
  </si>
  <si>
    <t>Equity</t>
  </si>
  <si>
    <t>Capital</t>
  </si>
  <si>
    <t>Retained earnings</t>
  </si>
  <si>
    <t>Opening balance</t>
  </si>
  <si>
    <t>Increase / (decrease) during the period</t>
  </si>
  <si>
    <t>Closing balance</t>
  </si>
  <si>
    <t>Workings</t>
  </si>
  <si>
    <t>Changes in Equity</t>
  </si>
  <si>
    <t>---------------------------------------------------------------------------------------------------------------------------------------------------------------------- CA$ ----------------------------------------------------------------------------------------------------------------------------------------------------------------------</t>
  </si>
  <si>
    <t>•</t>
  </si>
  <si>
    <t>the end of</t>
  </si>
  <si>
    <t>Cumulative cashlfows at</t>
  </si>
  <si>
    <t>Particulars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</si>
</sst>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&quot;@&quot;0%"/>
    <numFmt numFmtId="166" formatCode="_(* #,##0.0_);_(* \(#,##0.0\);_(* &quot;-&quot;?_);_(@_)"/>
    <numFmt numFmtId="167" formatCode="_(* #,##0,_);_(* \(#,##0,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2"/>
      <color theme="1" tint="0.499984740745262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4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 tint="-0.499984740745262"/>
      </right>
      <top/>
      <bottom style="thin">
        <color theme="0" tint="-0.499984740745262"/>
      </bottom>
      <diagonal/>
    </border>
    <border>
      <left style="thin">
        <color theme="2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/>
    <xf numFmtId="164" fontId="2" fillId="0" borderId="0" xfId="0" applyNumberFormat="1" applyFont="1" applyFill="1"/>
    <xf numFmtId="0" fontId="7" fillId="0" borderId="0" xfId="0" applyFont="1" applyFill="1"/>
    <xf numFmtId="0" fontId="6" fillId="0" borderId="0" xfId="0" applyFont="1" applyFill="1"/>
    <xf numFmtId="0" fontId="0" fillId="0" borderId="0" xfId="0" applyFont="1" applyFill="1" applyAlignment="1">
      <alignment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 vertical="center"/>
    </xf>
    <xf numFmtId="0" fontId="8" fillId="4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0" fontId="6" fillId="0" borderId="0" xfId="0" applyFont="1" applyFill="1" applyBorder="1"/>
    <xf numFmtId="0" fontId="0" fillId="0" borderId="0" xfId="0" applyFont="1" applyFill="1" applyBorder="1"/>
    <xf numFmtId="164" fontId="5" fillId="0" borderId="0" xfId="1" applyNumberFormat="1" applyFont="1" applyFill="1" applyBorder="1"/>
    <xf numFmtId="0" fontId="6" fillId="0" borderId="14" xfId="0" applyFont="1" applyFill="1" applyBorder="1"/>
    <xf numFmtId="0" fontId="0" fillId="0" borderId="14" xfId="0" applyFont="1" applyFill="1" applyBorder="1"/>
    <xf numFmtId="164" fontId="5" fillId="0" borderId="14" xfId="1" applyNumberFormat="1" applyFont="1" applyFill="1" applyBorder="1"/>
    <xf numFmtId="164" fontId="9" fillId="0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0" xfId="0" applyFont="1" applyFill="1"/>
    <xf numFmtId="0" fontId="4" fillId="0" borderId="0" xfId="0" applyFont="1" applyFill="1"/>
    <xf numFmtId="164" fontId="13" fillId="0" borderId="0" xfId="1" applyNumberFormat="1" applyFont="1" applyFill="1"/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13" fillId="0" borderId="0" xfId="1" applyNumberFormat="1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164" fontId="7" fillId="0" borderId="0" xfId="1" applyNumberFormat="1" applyFont="1" applyFill="1"/>
    <xf numFmtId="0" fontId="10" fillId="0" borderId="0" xfId="0" applyFont="1"/>
    <xf numFmtId="164" fontId="13" fillId="0" borderId="15" xfId="1" applyNumberFormat="1" applyFont="1" applyFill="1" applyBorder="1"/>
    <xf numFmtId="164" fontId="10" fillId="0" borderId="16" xfId="1" applyNumberFormat="1" applyFont="1" applyFill="1" applyBorder="1"/>
    <xf numFmtId="164" fontId="10" fillId="0" borderId="17" xfId="1" applyNumberFormat="1" applyFont="1" applyFill="1" applyBorder="1"/>
    <xf numFmtId="164" fontId="10" fillId="0" borderId="15" xfId="1" applyNumberFormat="1" applyFont="1" applyFill="1" applyBorder="1"/>
    <xf numFmtId="164" fontId="13" fillId="0" borderId="18" xfId="1" applyNumberFormat="1" applyFont="1" applyFill="1" applyBorder="1"/>
    <xf numFmtId="164" fontId="10" fillId="0" borderId="0" xfId="1" applyNumberFormat="1" applyFont="1" applyFill="1" applyBorder="1"/>
    <xf numFmtId="164" fontId="10" fillId="0" borderId="19" xfId="1" applyNumberFormat="1" applyFont="1" applyFill="1" applyBorder="1"/>
    <xf numFmtId="164" fontId="10" fillId="0" borderId="18" xfId="1" applyNumberFormat="1" applyFont="1" applyFill="1" applyBorder="1"/>
    <xf numFmtId="164" fontId="3" fillId="0" borderId="18" xfId="1" applyNumberFormat="1" applyFont="1" applyFill="1" applyBorder="1"/>
    <xf numFmtId="164" fontId="3" fillId="0" borderId="0" xfId="1" applyNumberFormat="1" applyFont="1" applyFill="1" applyBorder="1"/>
    <xf numFmtId="164" fontId="13" fillId="0" borderId="19" xfId="1" applyNumberFormat="1" applyFont="1" applyFill="1" applyBorder="1"/>
    <xf numFmtId="164" fontId="13" fillId="0" borderId="20" xfId="1" applyNumberFormat="1" applyFont="1" applyFill="1" applyBorder="1"/>
    <xf numFmtId="164" fontId="10" fillId="0" borderId="21" xfId="1" applyNumberFormat="1" applyFont="1" applyFill="1" applyBorder="1"/>
    <xf numFmtId="164" fontId="10" fillId="0" borderId="22" xfId="1" applyNumberFormat="1" applyFont="1" applyFill="1" applyBorder="1"/>
    <xf numFmtId="164" fontId="10" fillId="0" borderId="20" xfId="1" applyNumberFormat="1" applyFont="1" applyFill="1" applyBorder="1"/>
    <xf numFmtId="164" fontId="4" fillId="0" borderId="0" xfId="1" applyNumberFormat="1" applyFont="1" applyFill="1"/>
    <xf numFmtId="164" fontId="10" fillId="0" borderId="0" xfId="1" applyNumberFormat="1" applyFont="1" applyFill="1"/>
    <xf numFmtId="164" fontId="3" fillId="0" borderId="0" xfId="1" applyNumberFormat="1" applyFont="1" applyFill="1"/>
    <xf numFmtId="164" fontId="10" fillId="0" borderId="0" xfId="0" applyNumberFormat="1" applyFont="1" applyFill="1"/>
    <xf numFmtId="164" fontId="4" fillId="0" borderId="23" xfId="0" applyNumberFormat="1" applyFont="1" applyFill="1" applyBorder="1" applyAlignment="1">
      <alignment vertical="center"/>
    </xf>
    <xf numFmtId="164" fontId="10" fillId="0" borderId="15" xfId="0" applyNumberFormat="1" applyFont="1" applyFill="1" applyBorder="1"/>
    <xf numFmtId="164" fontId="10" fillId="0" borderId="16" xfId="0" applyNumberFormat="1" applyFont="1" applyFill="1" applyBorder="1"/>
    <xf numFmtId="164" fontId="10" fillId="0" borderId="17" xfId="0" applyNumberFormat="1" applyFont="1" applyFill="1" applyBorder="1"/>
    <xf numFmtId="164" fontId="10" fillId="0" borderId="18" xfId="0" applyNumberFormat="1" applyFont="1" applyFill="1" applyBorder="1"/>
    <xf numFmtId="164" fontId="10" fillId="0" borderId="0" xfId="0" applyNumberFormat="1" applyFont="1" applyFill="1" applyBorder="1"/>
    <xf numFmtId="164" fontId="10" fillId="0" borderId="19" xfId="0" applyNumberFormat="1" applyFont="1" applyFill="1" applyBorder="1"/>
    <xf numFmtId="164" fontId="10" fillId="0" borderId="20" xfId="0" applyNumberFormat="1" applyFont="1" applyFill="1" applyBorder="1"/>
    <xf numFmtId="164" fontId="10" fillId="0" borderId="21" xfId="0" applyNumberFormat="1" applyFont="1" applyFill="1" applyBorder="1"/>
    <xf numFmtId="164" fontId="10" fillId="0" borderId="22" xfId="0" applyNumberFormat="1" applyFont="1" applyFill="1" applyBorder="1"/>
    <xf numFmtId="164" fontId="7" fillId="0" borderId="0" xfId="0" applyNumberFormat="1" applyFont="1" applyFill="1"/>
    <xf numFmtId="166" fontId="10" fillId="0" borderId="0" xfId="0" applyNumberFormat="1" applyFont="1" applyFill="1"/>
    <xf numFmtId="165" fontId="13" fillId="0" borderId="0" xfId="0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Fill="1"/>
    <xf numFmtId="0" fontId="13" fillId="0" borderId="0" xfId="0" applyFont="1" applyFill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1" xfId="0" applyFont="1" applyFill="1" applyBorder="1" applyAlignment="1"/>
    <xf numFmtId="0" fontId="14" fillId="0" borderId="6" xfId="0" applyFont="1" applyFill="1" applyBorder="1"/>
    <xf numFmtId="167" fontId="7" fillId="0" borderId="7" xfId="0" applyNumberFormat="1" applyFont="1" applyFill="1" applyBorder="1"/>
    <xf numFmtId="164" fontId="10" fillId="0" borderId="2" xfId="0" applyNumberFormat="1" applyFont="1" applyFill="1" applyBorder="1"/>
    <xf numFmtId="164" fontId="10" fillId="0" borderId="1" xfId="0" applyNumberFormat="1" applyFont="1" applyFill="1" applyBorder="1"/>
    <xf numFmtId="164" fontId="7" fillId="0" borderId="1" xfId="0" applyNumberFormat="1" applyFont="1" applyFill="1" applyBorder="1"/>
    <xf numFmtId="0" fontId="3" fillId="0" borderId="0" xfId="0" applyFont="1" applyFill="1" applyAlignment="1">
      <alignment horizontal="left" indent="1"/>
    </xf>
    <xf numFmtId="164" fontId="10" fillId="0" borderId="3" xfId="0" applyNumberFormat="1" applyFont="1" applyFill="1" applyBorder="1"/>
    <xf numFmtId="167" fontId="10" fillId="0" borderId="0" xfId="0" applyNumberFormat="1" applyFont="1" applyFill="1"/>
    <xf numFmtId="164" fontId="14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/>
    <xf numFmtId="0" fontId="7" fillId="0" borderId="0" xfId="0" applyFont="1" applyFill="1" applyAlignment="1">
      <alignment horizontal="left" indent="1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/>
    <xf numFmtId="0" fontId="10" fillId="0" borderId="24" xfId="0" applyFont="1" applyFill="1" applyBorder="1"/>
    <xf numFmtId="0" fontId="10" fillId="0" borderId="24" xfId="0" applyFont="1" applyFill="1" applyBorder="1" applyAlignment="1">
      <alignment vertical="center"/>
    </xf>
    <xf numFmtId="0" fontId="0" fillId="0" borderId="25" xfId="0" applyFont="1" applyFill="1" applyBorder="1"/>
    <xf numFmtId="166" fontId="10" fillId="0" borderId="24" xfId="0" applyNumberFormat="1" applyFont="1" applyFill="1" applyBorder="1"/>
    <xf numFmtId="164" fontId="4" fillId="0" borderId="0" xfId="0" applyNumberFormat="1" applyFont="1" applyFill="1" applyBorder="1" applyAlignment="1">
      <alignment vertical="center"/>
    </xf>
    <xf numFmtId="0" fontId="10" fillId="0" borderId="19" xfId="0" applyFont="1" applyFill="1" applyBorder="1"/>
    <xf numFmtId="0" fontId="10" fillId="0" borderId="18" xfId="0" applyFont="1" applyFill="1" applyBorder="1"/>
    <xf numFmtId="0" fontId="6" fillId="0" borderId="26" xfId="0" applyFont="1" applyFill="1" applyBorder="1"/>
    <xf numFmtId="0" fontId="6" fillId="0" borderId="27" xfId="0" applyFont="1" applyFill="1" applyBorder="1"/>
    <xf numFmtId="0" fontId="0" fillId="0" borderId="19" xfId="0" applyFont="1" applyFill="1" applyBorder="1"/>
    <xf numFmtId="0" fontId="0" fillId="0" borderId="18" xfId="0" applyFont="1" applyFill="1" applyBorder="1"/>
    <xf numFmtId="164" fontId="9" fillId="0" borderId="0" xfId="1" applyNumberFormat="1" applyFont="1" applyFill="1"/>
    <xf numFmtId="0" fontId="10" fillId="0" borderId="0" xfId="0" quotePrefix="1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left" indent="30"/>
    </xf>
    <xf numFmtId="0" fontId="7" fillId="0" borderId="9" xfId="0" applyFont="1" applyFill="1" applyBorder="1" applyAlignment="1">
      <alignment horizontal="left" indent="30"/>
    </xf>
    <xf numFmtId="0" fontId="7" fillId="0" borderId="2" xfId="0" applyFont="1" applyFill="1" applyBorder="1" applyAlignment="1">
      <alignment horizontal="left" indent="30"/>
    </xf>
    <xf numFmtId="0" fontId="10" fillId="0" borderId="0" xfId="0" quotePrefix="1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8" fillId="4" borderId="1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b/>
        <i val="0"/>
        <color theme="0"/>
      </font>
      <fill>
        <patternFill patternType="solid">
          <fgColor theme="7"/>
          <bgColor rgb="FF000000"/>
        </patternFill>
      </fill>
    </dxf>
    <dxf>
      <font>
        <b/>
        <i val="0"/>
      </font>
      <fill>
        <patternFill>
          <bgColor theme="7"/>
        </patternFill>
      </fill>
    </dxf>
  </dxfs>
  <tableStyles count="0" defaultTableStyle="TableStyleMedium2" defaultPivotStyle="PivotStyleLight16"/>
  <colors>
    <mruColors>
      <color rgb="FFFF3300"/>
      <color rgb="FFFF9999"/>
      <color rgb="FFFFCCFF"/>
      <color rgb="FF000000"/>
      <color rgb="FFCCCCFF"/>
      <color rgb="FF99FF99"/>
      <color rgb="FFFFE28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Model!$B$6:$C$6</c:f>
              <c:strCache>
                <c:ptCount val="2"/>
                <c:pt idx="0">
                  <c:v>Assets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Model!$D$6:$T$6</c15:sqref>
                  </c15:fullRef>
                </c:ext>
              </c:extLst>
              <c:f>Model!$D$6:$P$6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B-4A1F-A1FD-148076070B35}"/>
            </c:ext>
          </c:extLst>
        </c:ser>
        <c:ser>
          <c:idx val="3"/>
          <c:order val="3"/>
          <c:tx>
            <c:strRef>
              <c:f>Model!$B$7:$C$7</c:f>
              <c:strCache>
                <c:ptCount val="2"/>
                <c:pt idx="0">
                  <c:v>Fixed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Model!$D$7:$T$7</c15:sqref>
                  </c15:fullRef>
                </c:ext>
              </c:extLst>
              <c:f>Model!$D$7:$P$7</c:f>
              <c:numCache>
                <c:formatCode>_(* #,##0_);_(* \(#,##0\);_(* "-"??_);_(@_)</c:formatCode>
                <c:ptCount val="13"/>
                <c:pt idx="1">
                  <c:v>9833.3333333333339</c:v>
                </c:pt>
                <c:pt idx="2">
                  <c:v>10158.333333333334</c:v>
                </c:pt>
                <c:pt idx="3">
                  <c:v>10376.666666666668</c:v>
                </c:pt>
                <c:pt idx="4">
                  <c:v>10490.000000000002</c:v>
                </c:pt>
                <c:pt idx="5">
                  <c:v>10500.000000000002</c:v>
                </c:pt>
                <c:pt idx="6">
                  <c:v>10408.333333333336</c:v>
                </c:pt>
                <c:pt idx="7">
                  <c:v>10315.000000000002</c:v>
                </c:pt>
                <c:pt idx="8">
                  <c:v>10220.000000000002</c:v>
                </c:pt>
                <c:pt idx="9">
                  <c:v>10123.333333333336</c:v>
                </c:pt>
                <c:pt idx="10">
                  <c:v>10025.000000000002</c:v>
                </c:pt>
                <c:pt idx="11">
                  <c:v>9925.0000000000018</c:v>
                </c:pt>
                <c:pt idx="12">
                  <c:v>9823.3333333333358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DB-4A1F-A1FD-148076070B35}"/>
            </c:ext>
          </c:extLst>
        </c:ser>
        <c:ser>
          <c:idx val="4"/>
          <c:order val="4"/>
          <c:tx>
            <c:strRef>
              <c:f>Model!$B$8:$C$8</c:f>
              <c:strCache>
                <c:ptCount val="2"/>
                <c:pt idx="0">
                  <c:v>Cash &amp; Bank balances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Model!$D$8:$T$8</c15:sqref>
                  </c15:fullRef>
                </c:ext>
              </c:extLst>
              <c:f>Model!$D$8:$P$8</c:f>
              <c:numCache>
                <c:formatCode>_(* #,##0_);_(* \(#,##0\);_(* "-"??_);_(@_)</c:formatCode>
                <c:ptCount val="13"/>
                <c:pt idx="1">
                  <c:v>1032500</c:v>
                </c:pt>
                <c:pt idx="2">
                  <c:v>1074500</c:v>
                </c:pt>
                <c:pt idx="3">
                  <c:v>1116600</c:v>
                </c:pt>
                <c:pt idx="4">
                  <c:v>1158800</c:v>
                </c:pt>
                <c:pt idx="5">
                  <c:v>1201100</c:v>
                </c:pt>
                <c:pt idx="6">
                  <c:v>1243500</c:v>
                </c:pt>
                <c:pt idx="7">
                  <c:v>1285900</c:v>
                </c:pt>
                <c:pt idx="8">
                  <c:v>1328300</c:v>
                </c:pt>
                <c:pt idx="9">
                  <c:v>1370700</c:v>
                </c:pt>
                <c:pt idx="10">
                  <c:v>1413100</c:v>
                </c:pt>
                <c:pt idx="11">
                  <c:v>1455500</c:v>
                </c:pt>
                <c:pt idx="12">
                  <c:v>1447900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DB-4A1F-A1FD-148076070B35}"/>
            </c:ext>
          </c:extLst>
        </c:ser>
        <c:ser>
          <c:idx val="8"/>
          <c:order val="8"/>
          <c:tx>
            <c:strRef>
              <c:f>Model!$B$12:$C$12</c:f>
              <c:strCache>
                <c:ptCount val="2"/>
                <c:pt idx="0">
                  <c:v>Capital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Model!$D$12:$T$12</c15:sqref>
                  </c15:fullRef>
                </c:ext>
              </c:extLst>
              <c:f>Model!$D$12:$P$12</c:f>
              <c:numCache>
                <c:formatCode>_(* #,##0_);_(* \(#,##0\);_(* "-"??_);_(@_)</c:formatCode>
                <c:ptCount val="13"/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</c:v>
                </c:pt>
                <c:pt idx="11">
                  <c:v>1000000</c:v>
                </c:pt>
                <c:pt idx="12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DB-4A1F-A1FD-148076070B35}"/>
            </c:ext>
          </c:extLst>
        </c:ser>
        <c:ser>
          <c:idx val="9"/>
          <c:order val="9"/>
          <c:tx>
            <c:strRef>
              <c:f>Model!$B$13:$C$13</c:f>
              <c:strCache>
                <c:ptCount val="2"/>
                <c:pt idx="0">
                  <c:v>Retained earnings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Model!$D$13:$T$13</c15:sqref>
                  </c15:fullRef>
                </c:ext>
              </c:extLst>
              <c:f>Model!$D$13:$P$13</c:f>
              <c:numCache>
                <c:formatCode>_(* #,##0_);_(* \(#,##0\);_(* "-"??_);_(@_)</c:formatCode>
                <c:ptCount val="13"/>
                <c:pt idx="1">
                  <c:v>42333.333333333328</c:v>
                </c:pt>
                <c:pt idx="2">
                  <c:v>84658.333333333328</c:v>
                </c:pt>
                <c:pt idx="3">
                  <c:v>126976.66666666666</c:v>
                </c:pt>
                <c:pt idx="4">
                  <c:v>169290</c:v>
                </c:pt>
                <c:pt idx="5">
                  <c:v>211600</c:v>
                </c:pt>
                <c:pt idx="6">
                  <c:v>253908.33333333331</c:v>
                </c:pt>
                <c:pt idx="7">
                  <c:v>296215</c:v>
                </c:pt>
                <c:pt idx="8">
                  <c:v>338520</c:v>
                </c:pt>
                <c:pt idx="9">
                  <c:v>380823.33333333331</c:v>
                </c:pt>
                <c:pt idx="10">
                  <c:v>423125</c:v>
                </c:pt>
                <c:pt idx="11">
                  <c:v>465425</c:v>
                </c:pt>
                <c:pt idx="12">
                  <c:v>457723.33333333331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DB-4A1F-A1FD-14807607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8927519"/>
        <c:axId val="140807795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Model!$B$3:$C$3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Model!$D$3:$T$3</c15:sqref>
                        </c15:fullRef>
                        <c15:formulaRef>
                          <c15:sqref>Model!$D$3:$P$3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9DB-4A1F-A1FD-148076070B3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Model!$B$5:$C$5</c15:sqref>
                        </c15:formulaRef>
                      </c:ext>
                    </c:extLst>
                    <c:strCache>
                      <c:ptCount val="2"/>
                      <c:pt idx="0">
                        <c:v>Balance Sheet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Model!$D$5:$T$5</c15:sqref>
                        </c15:fullRef>
                        <c15:formulaRef>
                          <c15:sqref>Model!$D$5:$P$5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9DB-4A1F-A1FD-148076070B3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Model!$B$9:$C$9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Model!$D$9:$T$9</c15:sqref>
                        </c15:fullRef>
                        <c15:formulaRef>
                          <c15:sqref>Model!$D$9:$P$9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1">
                        <c:v>1042333.3333333334</c:v>
                      </c:pt>
                      <c:pt idx="2">
                        <c:v>1084658.3333333333</c:v>
                      </c:pt>
                      <c:pt idx="3">
                        <c:v>1126976.6666666667</c:v>
                      </c:pt>
                      <c:pt idx="4">
                        <c:v>1169290</c:v>
                      </c:pt>
                      <c:pt idx="5">
                        <c:v>1211600</c:v>
                      </c:pt>
                      <c:pt idx="6">
                        <c:v>1253908.3333333333</c:v>
                      </c:pt>
                      <c:pt idx="7">
                        <c:v>1296215</c:v>
                      </c:pt>
                      <c:pt idx="8">
                        <c:v>1338520</c:v>
                      </c:pt>
                      <c:pt idx="9">
                        <c:v>1380823.3333333333</c:v>
                      </c:pt>
                      <c:pt idx="10">
                        <c:v>1423125</c:v>
                      </c:pt>
                      <c:pt idx="11">
                        <c:v>1465425</c:v>
                      </c:pt>
                      <c:pt idx="12">
                        <c:v>1457723.3333333333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B-4A1F-A1FD-148076070B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Model!$B$10:$C$10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Model!$D$10:$T$10</c15:sqref>
                        </c15:fullRef>
                        <c15:formulaRef>
                          <c15:sqref>Model!$D$10:$P$10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B-4A1F-A1FD-148076070B3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Model!$B$11:$C$11</c15:sqref>
                        </c15:formulaRef>
                      </c:ext>
                    </c:extLst>
                    <c:strCache>
                      <c:ptCount val="2"/>
                      <c:pt idx="0">
                        <c:v>Equity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Model!$D$11:$T$11</c15:sqref>
                        </c15:fullRef>
                        <c15:formulaRef>
                          <c15:sqref>Model!$D$11:$P$11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B-4A1F-A1FD-148076070B3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Model!$B$14:$C$14</c15:sqref>
                        </c15:formulaRef>
                      </c:ext>
                    </c:extLst>
                    <c:strCache>
                      <c:ptCount val="2"/>
                      <c:pt idx="0">
                        <c:v>Retained earnings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Model!$D$14:$T$14</c15:sqref>
                        </c15:fullRef>
                        <c15:formulaRef>
                          <c15:sqref>Model!$D$14:$P$14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1">
                        <c:v>1042333.3333333334</c:v>
                      </c:pt>
                      <c:pt idx="2">
                        <c:v>1084658.3333333333</c:v>
                      </c:pt>
                      <c:pt idx="3">
                        <c:v>1126976.6666666667</c:v>
                      </c:pt>
                      <c:pt idx="4">
                        <c:v>1169290</c:v>
                      </c:pt>
                      <c:pt idx="5">
                        <c:v>1211600</c:v>
                      </c:pt>
                      <c:pt idx="6">
                        <c:v>1253908.3333333333</c:v>
                      </c:pt>
                      <c:pt idx="7">
                        <c:v>1296215</c:v>
                      </c:pt>
                      <c:pt idx="8">
                        <c:v>1338520</c:v>
                      </c:pt>
                      <c:pt idx="9">
                        <c:v>1380823.3333333333</c:v>
                      </c:pt>
                      <c:pt idx="10">
                        <c:v>1423125</c:v>
                      </c:pt>
                      <c:pt idx="11">
                        <c:v>1465425</c:v>
                      </c:pt>
                      <c:pt idx="12">
                        <c:v>1457723.3333333333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B-4A1F-A1FD-148076070B35}"/>
                  </c:ext>
                </c:extLst>
              </c15:ser>
            </c15:filteredLineSeries>
          </c:ext>
        </c:extLst>
      </c:lineChart>
      <c:catAx>
        <c:axId val="147892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077951"/>
        <c:crosses val="autoZero"/>
        <c:auto val="1"/>
        <c:lblAlgn val="ctr"/>
        <c:lblOffset val="100"/>
        <c:noMultiLvlLbl val="0"/>
      </c:catAx>
      <c:valAx>
        <c:axId val="140807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2751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1"/>
          <c:tx>
            <c:strRef>
              <c:f>Model!$B$97</c:f>
              <c:strCache>
                <c:ptCount val="1"/>
                <c:pt idx="0">
                  <c:v>Payback</c:v>
                </c:pt>
              </c:strCache>
            </c:strRef>
          </c:tx>
          <c:spPr>
            <a:gradFill flip="none" rotWithShape="1">
              <a:gsLst>
                <a:gs pos="47000">
                  <a:srgbClr val="FFC000"/>
                </a:gs>
                <a:gs pos="100000">
                  <a:srgbClr val="00B0F0"/>
                </a:gs>
              </a:gsLst>
              <a:lin ang="5400000" scaled="1"/>
              <a:tileRect/>
            </a:gra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Model!$D$97:$T$97</c15:sqref>
                  </c15:fullRef>
                </c:ext>
              </c:extLst>
              <c:f>Model!$D$97:$P$97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Model!$D$99:$T$99</c15:sqref>
                  </c15:fullRef>
                </c:ext>
              </c:extLst>
              <c:f>Model!$D$99:$P$99</c:f>
              <c:numCache>
                <c:formatCode>_(* #,##0_);_(* \(#,##0\);_(* "-"??_);_(@_)</c:formatCode>
                <c:ptCount val="13"/>
                <c:pt idx="0">
                  <c:v>-940000</c:v>
                </c:pt>
                <c:pt idx="1">
                  <c:v>-847500</c:v>
                </c:pt>
                <c:pt idx="2">
                  <c:v>-713000</c:v>
                </c:pt>
                <c:pt idx="3">
                  <c:v>-536400</c:v>
                </c:pt>
                <c:pt idx="4">
                  <c:v>-317600</c:v>
                </c:pt>
                <c:pt idx="5">
                  <c:v>-56500</c:v>
                </c:pt>
                <c:pt idx="6">
                  <c:v>247000</c:v>
                </c:pt>
                <c:pt idx="7">
                  <c:v>592900</c:v>
                </c:pt>
                <c:pt idx="8">
                  <c:v>981200</c:v>
                </c:pt>
                <c:pt idx="9">
                  <c:v>1411900</c:v>
                </c:pt>
                <c:pt idx="10">
                  <c:v>1885000</c:v>
                </c:pt>
                <c:pt idx="11">
                  <c:v>2400500</c:v>
                </c:pt>
                <c:pt idx="12">
                  <c:v>2908400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5-43AD-B282-3ECD20006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427775"/>
        <c:axId val="1786318559"/>
      </c:areaChart>
      <c:lineChart>
        <c:grouping val="standard"/>
        <c:varyColors val="0"/>
        <c:ser>
          <c:idx val="2"/>
          <c:order val="2"/>
          <c:tx>
            <c:v>Full recovery</c:v>
          </c:tx>
          <c:spPr>
            <a:ln w="571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M0</c:v>
              </c:pt>
              <c:pt idx="1">
                <c:v>M1</c:v>
              </c:pt>
              <c:pt idx="2">
                <c:v>M2</c:v>
              </c:pt>
              <c:pt idx="3">
                <c:v>M3</c:v>
              </c:pt>
              <c:pt idx="4">
                <c:v>M4</c:v>
              </c:pt>
              <c:pt idx="5">
                <c:v>M5</c:v>
              </c:pt>
              <c:pt idx="6">
                <c:v>M6</c:v>
              </c:pt>
              <c:pt idx="7">
                <c:v>M7</c:v>
              </c:pt>
              <c:pt idx="8">
                <c:v>M8</c:v>
              </c:pt>
              <c:pt idx="9">
                <c:v>M9</c:v>
              </c:pt>
              <c:pt idx="10">
                <c:v>M10</c:v>
              </c:pt>
              <c:pt idx="11">
                <c:v>M11</c:v>
              </c:pt>
              <c:pt idx="12">
                <c:v>M12</c:v>
              </c:pt>
              <c:pt idx="13">
                <c:v>Y3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Model!$E$100:$T$100</c15:sqref>
                  </c15:fullRef>
                </c:ext>
              </c:extLst>
              <c:f>Model!$E$100:$Q$100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5-43AD-B282-3ECD20006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427775"/>
        <c:axId val="17863185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Model!$B$98:$C$98</c15:sqref>
                        </c15:formulaRef>
                      </c:ext>
                    </c:extLst>
                    <c:strCache>
                      <c:ptCount val="2"/>
                      <c:pt idx="0">
                        <c:v>Initial investment</c:v>
                      </c:pt>
                      <c:pt idx="1">
                        <c:v>$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Model!$D$97:$T$97</c15:sqref>
                        </c15:fullRef>
                        <c15:formulaRef>
                          <c15:sqref>Model!$D$97:$P$97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Model!$D$98:$T$98</c15:sqref>
                        </c15:fullRef>
                        <c15:formulaRef>
                          <c15:sqref>Model!$D$98:$P$98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_(* #,##0_);_(* \(#,##0\);_(* &quot;-&quot;??_);_(@_)">
                        <c:v>-1000000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085-43AD-B282-3ECD200069AD}"/>
                  </c:ext>
                </c:extLst>
              </c15:ser>
            </c15:filteredLineSeries>
          </c:ext>
        </c:extLst>
      </c:lineChart>
      <c:catAx>
        <c:axId val="1873427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318559"/>
        <c:crosses val="autoZero"/>
        <c:auto val="1"/>
        <c:lblAlgn val="ctr"/>
        <c:lblOffset val="100"/>
        <c:noMultiLvlLbl val="0"/>
      </c:catAx>
      <c:valAx>
        <c:axId val="1786318559"/>
        <c:scaling>
          <c:orientation val="minMax"/>
        </c:scaling>
        <c:delete val="0"/>
        <c:axPos val="l"/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427775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Model!$B$6:$C$6</c:f>
              <c:strCache>
                <c:ptCount val="2"/>
                <c:pt idx="0">
                  <c:v>Assets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Model!$D$6:$T$6</c15:sqref>
                  </c15:fullRef>
                </c:ext>
              </c:extLst>
              <c:f>Model!$R$6:$T$6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B-4A1F-A1FD-148076070B35}"/>
            </c:ext>
          </c:extLst>
        </c:ser>
        <c:ser>
          <c:idx val="3"/>
          <c:order val="3"/>
          <c:tx>
            <c:strRef>
              <c:f>Model!$B$7:$C$7</c:f>
              <c:strCache>
                <c:ptCount val="2"/>
                <c:pt idx="0">
                  <c:v>Fixed Assets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Model!$D$7:$T$7</c15:sqref>
                  </c15:fullRef>
                </c:ext>
              </c:extLst>
              <c:f>Model!$R$7:$T$7</c:f>
              <c:numCache>
                <c:formatCode>_(* #,##0_);_(* \(#,##0\);_(* "-"??_);_(@_)</c:formatCode>
                <c:ptCount val="3"/>
                <c:pt idx="0">
                  <c:v>9823.3333333333339</c:v>
                </c:pt>
                <c:pt idx="1">
                  <c:v>8818.6666666666679</c:v>
                </c:pt>
                <c:pt idx="2">
                  <c:v>8014.9333333333343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DB-4A1F-A1FD-148076070B35}"/>
            </c:ext>
          </c:extLst>
        </c:ser>
        <c:ser>
          <c:idx val="4"/>
          <c:order val="4"/>
          <c:tx>
            <c:strRef>
              <c:f>Model!$B$8:$C$8</c:f>
              <c:strCache>
                <c:ptCount val="2"/>
                <c:pt idx="0">
                  <c:v>Cash &amp; Bank balances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Model!$D$8:$T$8</c15:sqref>
                  </c15:fullRef>
                </c:ext>
              </c:extLst>
              <c:f>Model!$R$8:$T$8</c:f>
              <c:numCache>
                <c:formatCode>_(* #,##0_);_(* \(#,##0\);_(* "-"??_);_(@_)</c:formatCode>
                <c:ptCount val="3"/>
                <c:pt idx="0">
                  <c:v>1447900</c:v>
                </c:pt>
                <c:pt idx="1">
                  <c:v>1906700</c:v>
                </c:pt>
                <c:pt idx="2">
                  <c:v>2365500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DB-4A1F-A1FD-148076070B35}"/>
            </c:ext>
          </c:extLst>
        </c:ser>
        <c:ser>
          <c:idx val="8"/>
          <c:order val="8"/>
          <c:tx>
            <c:strRef>
              <c:f>Model!$B$12:$C$12</c:f>
              <c:strCache>
                <c:ptCount val="2"/>
                <c:pt idx="0">
                  <c:v>Capital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Model!$D$12:$T$12</c15:sqref>
                  </c15:fullRef>
                </c:ext>
              </c:extLst>
              <c:f>Model!$R$12:$T$12</c:f>
              <c:numCache>
                <c:formatCode>_(* #,##0_);_(* \(#,##0\);_(* "-"??_);_(@_)</c:formatCode>
                <c:ptCount val="3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DB-4A1F-A1FD-148076070B35}"/>
            </c:ext>
          </c:extLst>
        </c:ser>
        <c:ser>
          <c:idx val="9"/>
          <c:order val="9"/>
          <c:tx>
            <c:strRef>
              <c:f>Model!$B$13:$C$13</c:f>
              <c:strCache>
                <c:ptCount val="2"/>
                <c:pt idx="0">
                  <c:v>Retained earnings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Model!$D$13:$T$13</c15:sqref>
                  </c15:fullRef>
                </c:ext>
              </c:extLst>
              <c:f>Model!$R$13:$T$13</c:f>
              <c:numCache>
                <c:formatCode>_(* #,##0_);_(* \(#,##0\);_(* "-"??_);_(@_)</c:formatCode>
                <c:ptCount val="3"/>
                <c:pt idx="0">
                  <c:v>457723.33333333331</c:v>
                </c:pt>
                <c:pt idx="1">
                  <c:v>915518.66666666674</c:v>
                </c:pt>
                <c:pt idx="2">
                  <c:v>1373514.9333333333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DB-4A1F-A1FD-14807607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8927519"/>
        <c:axId val="140807795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Model!$B$3:$C$3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Model!$D$3:$T$3</c15:sqref>
                        </c15:fullRef>
                        <c15:formulaRef>
                          <c15:sqref>Model!$R$3:$T$3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9DB-4A1F-A1FD-148076070B3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Model!$B$5:$C$5</c15:sqref>
                        </c15:formulaRef>
                      </c:ext>
                    </c:extLst>
                    <c:strCache>
                      <c:ptCount val="2"/>
                      <c:pt idx="0">
                        <c:v>Balance Sheet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Model!$D$5:$T$5</c15:sqref>
                        </c15:fullRef>
                        <c15:formulaRef>
                          <c15:sqref>Model!$R$5:$T$5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9DB-4A1F-A1FD-148076070B3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Model!$B$9:$C$9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Model!$D$9:$T$9</c15:sqref>
                        </c15:fullRef>
                        <c15:formulaRef>
                          <c15:sqref>Model!$R$9:$T$9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1457723.3333333333</c:v>
                      </c:pt>
                      <c:pt idx="1">
                        <c:v>1915518.6666666667</c:v>
                      </c:pt>
                      <c:pt idx="2">
                        <c:v>2373514.9333333331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B-4A1F-A1FD-148076070B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Model!$B$10:$C$10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Model!$D$10:$T$10</c15:sqref>
                        </c15:fullRef>
                        <c15:formulaRef>
                          <c15:sqref>Model!$R$10:$T$10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B-4A1F-A1FD-148076070B3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Model!$B$11:$C$11</c15:sqref>
                        </c15:formulaRef>
                      </c:ext>
                    </c:extLst>
                    <c:strCache>
                      <c:ptCount val="2"/>
                      <c:pt idx="0">
                        <c:v>Equity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Model!$D$11:$T$11</c15:sqref>
                        </c15:fullRef>
                        <c15:formulaRef>
                          <c15:sqref>Model!$R$11:$T$11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B-4A1F-A1FD-148076070B3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Model!$B$14:$C$14</c15:sqref>
                        </c15:formulaRef>
                      </c:ext>
                    </c:extLst>
                    <c:strCache>
                      <c:ptCount val="2"/>
                      <c:pt idx="0">
                        <c:v>Retained earnings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Model!$D$14:$T$14</c15:sqref>
                        </c15:fullRef>
                        <c15:formulaRef>
                          <c15:sqref>Model!$R$14:$T$14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1457723.3333333333</c:v>
                      </c:pt>
                      <c:pt idx="1">
                        <c:v>1915518.6666666667</c:v>
                      </c:pt>
                      <c:pt idx="2">
                        <c:v>2373514.9333333336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B-4A1F-A1FD-148076070B35}"/>
                  </c:ext>
                </c:extLst>
              </c15:ser>
            </c15:filteredLineSeries>
          </c:ext>
        </c:extLst>
      </c:lineChart>
      <c:catAx>
        <c:axId val="147892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077951"/>
        <c:crosses val="autoZero"/>
        <c:auto val="1"/>
        <c:lblAlgn val="ctr"/>
        <c:lblOffset val="100"/>
        <c:noMultiLvlLbl val="0"/>
      </c:catAx>
      <c:valAx>
        <c:axId val="140807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2751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Model!$B$6:$C$6</c:f>
              <c:strCache>
                <c:ptCount val="2"/>
                <c:pt idx="0">
                  <c:v>Assets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Model!$D$6:$T$6</c15:sqref>
                  </c15:fullRef>
                </c:ext>
              </c:extLst>
              <c:f>Model!$D$6:$P$6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C9DB-4A1F-A1FD-148076070B35}"/>
            </c:ext>
          </c:extLst>
        </c:ser>
        <c:ser>
          <c:idx val="3"/>
          <c:order val="3"/>
          <c:tx>
            <c:strRef>
              <c:f>Model!$B$7:$C$7</c:f>
              <c:strCache>
                <c:ptCount val="2"/>
                <c:pt idx="0">
                  <c:v>Fixed Assets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Model!$D$7:$T$7</c15:sqref>
                  </c15:fullRef>
                </c:ext>
              </c:extLst>
              <c:f>Model!$D$7:$P$7</c:f>
              <c:numCache>
                <c:formatCode>_(* #,##0_);_(* \(#,##0\);_(* "-"??_);_(@_)</c:formatCode>
                <c:ptCount val="13"/>
                <c:pt idx="1">
                  <c:v>9833.3333333333339</c:v>
                </c:pt>
                <c:pt idx="2">
                  <c:v>10158.333333333334</c:v>
                </c:pt>
                <c:pt idx="3">
                  <c:v>10376.666666666668</c:v>
                </c:pt>
                <c:pt idx="4">
                  <c:v>10490.000000000002</c:v>
                </c:pt>
                <c:pt idx="5">
                  <c:v>10500.000000000002</c:v>
                </c:pt>
                <c:pt idx="6">
                  <c:v>10408.333333333336</c:v>
                </c:pt>
                <c:pt idx="7">
                  <c:v>10315.000000000002</c:v>
                </c:pt>
                <c:pt idx="8">
                  <c:v>10220.000000000002</c:v>
                </c:pt>
                <c:pt idx="9">
                  <c:v>10123.333333333336</c:v>
                </c:pt>
                <c:pt idx="10">
                  <c:v>10025.000000000002</c:v>
                </c:pt>
                <c:pt idx="11">
                  <c:v>9925.0000000000018</c:v>
                </c:pt>
                <c:pt idx="12">
                  <c:v>9823.3333333333358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B-4A1F-A1FD-148076070B35}"/>
            </c:ext>
          </c:extLst>
        </c:ser>
        <c:ser>
          <c:idx val="4"/>
          <c:order val="4"/>
          <c:tx>
            <c:strRef>
              <c:f>Model!$B$8:$C$8</c:f>
              <c:strCache>
                <c:ptCount val="2"/>
                <c:pt idx="0">
                  <c:v>Cash &amp; Bank balances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Model!$D$8:$T$8</c15:sqref>
                  </c15:fullRef>
                </c:ext>
              </c:extLst>
              <c:f>Model!$D$8:$P$8</c:f>
              <c:numCache>
                <c:formatCode>_(* #,##0_);_(* \(#,##0\);_(* "-"??_);_(@_)</c:formatCode>
                <c:ptCount val="13"/>
                <c:pt idx="1">
                  <c:v>1032500</c:v>
                </c:pt>
                <c:pt idx="2">
                  <c:v>1074500</c:v>
                </c:pt>
                <c:pt idx="3">
                  <c:v>1116600</c:v>
                </c:pt>
                <c:pt idx="4">
                  <c:v>1158800</c:v>
                </c:pt>
                <c:pt idx="5">
                  <c:v>1201100</c:v>
                </c:pt>
                <c:pt idx="6">
                  <c:v>1243500</c:v>
                </c:pt>
                <c:pt idx="7">
                  <c:v>1285900</c:v>
                </c:pt>
                <c:pt idx="8">
                  <c:v>1328300</c:v>
                </c:pt>
                <c:pt idx="9">
                  <c:v>1370700</c:v>
                </c:pt>
                <c:pt idx="10">
                  <c:v>1413100</c:v>
                </c:pt>
                <c:pt idx="11">
                  <c:v>1455500</c:v>
                </c:pt>
                <c:pt idx="12">
                  <c:v>1447900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B-4A1F-A1FD-148076070B35}"/>
            </c:ext>
          </c:extLst>
        </c:ser>
        <c:ser>
          <c:idx val="8"/>
          <c:order val="8"/>
          <c:tx>
            <c:strRef>
              <c:f>Model!$B$12:$C$12</c:f>
              <c:strCache>
                <c:ptCount val="2"/>
                <c:pt idx="0">
                  <c:v>Capital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Model!$D$12:$T$12</c15:sqref>
                  </c15:fullRef>
                </c:ext>
              </c:extLst>
              <c:f>Model!$D$12:$P$12</c:f>
              <c:numCache>
                <c:formatCode>_(* #,##0_);_(* \(#,##0\);_(* "-"??_);_(@_)</c:formatCode>
                <c:ptCount val="13"/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</c:v>
                </c:pt>
                <c:pt idx="11">
                  <c:v>1000000</c:v>
                </c:pt>
                <c:pt idx="12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DB-4A1F-A1FD-148076070B35}"/>
            </c:ext>
          </c:extLst>
        </c:ser>
        <c:ser>
          <c:idx val="9"/>
          <c:order val="9"/>
          <c:tx>
            <c:strRef>
              <c:f>Model!$B$13:$C$13</c:f>
              <c:strCache>
                <c:ptCount val="2"/>
                <c:pt idx="0">
                  <c:v>Retained earnings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Model!$D$2:$P$2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Model!$D$13:$T$13</c15:sqref>
                  </c15:fullRef>
                </c:ext>
              </c:extLst>
              <c:f>Model!$D$13:$P$13</c:f>
              <c:numCache>
                <c:formatCode>_(* #,##0_);_(* \(#,##0\);_(* "-"??_);_(@_)</c:formatCode>
                <c:ptCount val="13"/>
                <c:pt idx="1">
                  <c:v>42333.333333333328</c:v>
                </c:pt>
                <c:pt idx="2">
                  <c:v>84658.333333333328</c:v>
                </c:pt>
                <c:pt idx="3">
                  <c:v>126976.66666666666</c:v>
                </c:pt>
                <c:pt idx="4">
                  <c:v>169290</c:v>
                </c:pt>
                <c:pt idx="5">
                  <c:v>211600</c:v>
                </c:pt>
                <c:pt idx="6">
                  <c:v>253908.33333333331</c:v>
                </c:pt>
                <c:pt idx="7">
                  <c:v>296215</c:v>
                </c:pt>
                <c:pt idx="8">
                  <c:v>338520</c:v>
                </c:pt>
                <c:pt idx="9">
                  <c:v>380823.33333333331</c:v>
                </c:pt>
                <c:pt idx="10">
                  <c:v>423125</c:v>
                </c:pt>
                <c:pt idx="11">
                  <c:v>465425</c:v>
                </c:pt>
                <c:pt idx="12">
                  <c:v>457723.33333333331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DB-4A1F-A1FD-14807607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78927519"/>
        <c:axId val="14080779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Model!$B$3:$C$3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Model!$D$3:$T$3</c15:sqref>
                        </c15:fullRef>
                        <c15:formulaRef>
                          <c15:sqref>Model!$D$3:$P$3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9DB-4A1F-A1FD-148076070B3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Model!$B$5:$C$5</c15:sqref>
                        </c15:formulaRef>
                      </c:ext>
                    </c:extLst>
                    <c:strCache>
                      <c:ptCount val="2"/>
                      <c:pt idx="0">
                        <c:v>Balance Sheet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Model!$D$5:$T$5</c15:sqref>
                        </c15:fullRef>
                        <c15:formulaRef>
                          <c15:sqref>Model!$D$5:$P$5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9DB-4A1F-A1FD-148076070B3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Model!$B$9:$C$9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Model!$D$9:$T$9</c15:sqref>
                        </c15:fullRef>
                        <c15:formulaRef>
                          <c15:sqref>Model!$D$9:$P$9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1">
                        <c:v>1042333.3333333334</c:v>
                      </c:pt>
                      <c:pt idx="2">
                        <c:v>1084658.3333333333</c:v>
                      </c:pt>
                      <c:pt idx="3">
                        <c:v>1126976.6666666667</c:v>
                      </c:pt>
                      <c:pt idx="4">
                        <c:v>1169290</c:v>
                      </c:pt>
                      <c:pt idx="5">
                        <c:v>1211600</c:v>
                      </c:pt>
                      <c:pt idx="6">
                        <c:v>1253908.3333333333</c:v>
                      </c:pt>
                      <c:pt idx="7">
                        <c:v>1296215</c:v>
                      </c:pt>
                      <c:pt idx="8">
                        <c:v>1338520</c:v>
                      </c:pt>
                      <c:pt idx="9">
                        <c:v>1380823.3333333333</c:v>
                      </c:pt>
                      <c:pt idx="10">
                        <c:v>1423125</c:v>
                      </c:pt>
                      <c:pt idx="11">
                        <c:v>1465425</c:v>
                      </c:pt>
                      <c:pt idx="12">
                        <c:v>1457723.3333333333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B-4A1F-A1FD-148076070B3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Model!$B$10:$C$10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Model!$D$10:$T$10</c15:sqref>
                        </c15:fullRef>
                        <c15:formulaRef>
                          <c15:sqref>Model!$D$10:$P$10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B-4A1F-A1FD-148076070B3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Model!$B$11:$C$11</c15:sqref>
                        </c15:formulaRef>
                      </c:ext>
                    </c:extLst>
                    <c:strCache>
                      <c:ptCount val="2"/>
                      <c:pt idx="0">
                        <c:v>Equity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Model!$D$11:$T$11</c15:sqref>
                        </c15:fullRef>
                        <c15:formulaRef>
                          <c15:sqref>Model!$D$11:$P$11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B-4A1F-A1FD-148076070B3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Model!$B$14:$C$14</c15:sqref>
                        </c15:formulaRef>
                      </c:ext>
                    </c:extLst>
                    <c:strCache>
                      <c:ptCount val="2"/>
                      <c:pt idx="0">
                        <c:v>Retained earnings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Model!$D$2:$P$2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Model!$D$14:$T$14</c15:sqref>
                        </c15:fullRef>
                        <c15:formulaRef>
                          <c15:sqref>Model!$D$14:$P$14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1">
                        <c:v>1042333.3333333334</c:v>
                      </c:pt>
                      <c:pt idx="2">
                        <c:v>1084658.3333333333</c:v>
                      </c:pt>
                      <c:pt idx="3">
                        <c:v>1126976.6666666667</c:v>
                      </c:pt>
                      <c:pt idx="4">
                        <c:v>1169290</c:v>
                      </c:pt>
                      <c:pt idx="5">
                        <c:v>1211600</c:v>
                      </c:pt>
                      <c:pt idx="6">
                        <c:v>1253908.3333333333</c:v>
                      </c:pt>
                      <c:pt idx="7">
                        <c:v>1296215</c:v>
                      </c:pt>
                      <c:pt idx="8">
                        <c:v>1338520</c:v>
                      </c:pt>
                      <c:pt idx="9">
                        <c:v>1380823.3333333333</c:v>
                      </c:pt>
                      <c:pt idx="10">
                        <c:v>1423125</c:v>
                      </c:pt>
                      <c:pt idx="11">
                        <c:v>1465425</c:v>
                      </c:pt>
                      <c:pt idx="12">
                        <c:v>1457723.3333333333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B-4A1F-A1FD-148076070B35}"/>
                  </c:ext>
                </c:extLst>
              </c15:ser>
            </c15:filteredBarSeries>
          </c:ext>
        </c:extLst>
      </c:barChart>
      <c:catAx>
        <c:axId val="147892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077951"/>
        <c:crosses val="autoZero"/>
        <c:auto val="1"/>
        <c:lblAlgn val="ctr"/>
        <c:lblOffset val="100"/>
        <c:noMultiLvlLbl val="0"/>
      </c:catAx>
      <c:valAx>
        <c:axId val="140807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2751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Model!$B$6:$C$6</c:f>
              <c:strCache>
                <c:ptCount val="2"/>
                <c:pt idx="0">
                  <c:v>Assets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Model!$D$6:$T$6</c15:sqref>
                  </c15:fullRef>
                </c:ext>
              </c:extLst>
              <c:f>Model!$R$6:$T$6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9DB-4A1F-A1FD-148076070B35}"/>
            </c:ext>
          </c:extLst>
        </c:ser>
        <c:ser>
          <c:idx val="3"/>
          <c:order val="3"/>
          <c:tx>
            <c:strRef>
              <c:f>Model!$B$7:$C$7</c:f>
              <c:strCache>
                <c:ptCount val="2"/>
                <c:pt idx="0">
                  <c:v>Fixed Assets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Model!$D$7:$T$7</c15:sqref>
                  </c15:fullRef>
                </c:ext>
              </c:extLst>
              <c:f>Model!$R$7:$T$7</c:f>
              <c:numCache>
                <c:formatCode>_(* #,##0_);_(* \(#,##0\);_(* "-"??_);_(@_)</c:formatCode>
                <c:ptCount val="3"/>
                <c:pt idx="0">
                  <c:v>9823.3333333333339</c:v>
                </c:pt>
                <c:pt idx="1">
                  <c:v>8818.6666666666679</c:v>
                </c:pt>
                <c:pt idx="2">
                  <c:v>8014.9333333333343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B-4A1F-A1FD-148076070B35}"/>
            </c:ext>
          </c:extLst>
        </c:ser>
        <c:ser>
          <c:idx val="4"/>
          <c:order val="4"/>
          <c:tx>
            <c:strRef>
              <c:f>Model!$B$8:$C$8</c:f>
              <c:strCache>
                <c:ptCount val="2"/>
                <c:pt idx="0">
                  <c:v>Cash &amp; Bank balances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Model!$D$8:$T$8</c15:sqref>
                  </c15:fullRef>
                </c:ext>
              </c:extLst>
              <c:f>Model!$R$8:$T$8</c:f>
              <c:numCache>
                <c:formatCode>_(* #,##0_);_(* \(#,##0\);_(* "-"??_);_(@_)</c:formatCode>
                <c:ptCount val="3"/>
                <c:pt idx="0">
                  <c:v>1447900</c:v>
                </c:pt>
                <c:pt idx="1">
                  <c:v>1906700</c:v>
                </c:pt>
                <c:pt idx="2">
                  <c:v>2365500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B-4A1F-A1FD-148076070B35}"/>
            </c:ext>
          </c:extLst>
        </c:ser>
        <c:ser>
          <c:idx val="8"/>
          <c:order val="8"/>
          <c:tx>
            <c:strRef>
              <c:f>Model!$B$12:$C$12</c:f>
              <c:strCache>
                <c:ptCount val="2"/>
                <c:pt idx="0">
                  <c:v>Capital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Model!$D$12:$T$12</c15:sqref>
                  </c15:fullRef>
                </c:ext>
              </c:extLst>
              <c:f>Model!$R$12:$T$12</c:f>
              <c:numCache>
                <c:formatCode>_(* #,##0_);_(* \(#,##0\);_(* "-"??_);_(@_)</c:formatCode>
                <c:ptCount val="3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DB-4A1F-A1FD-148076070B35}"/>
            </c:ext>
          </c:extLst>
        </c:ser>
        <c:ser>
          <c:idx val="9"/>
          <c:order val="9"/>
          <c:tx>
            <c:strRef>
              <c:f>Model!$B$13:$C$13</c:f>
              <c:strCache>
                <c:ptCount val="2"/>
                <c:pt idx="0">
                  <c:v>Retained earnings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Model!$D$2:$T$2</c15:sqref>
                  </c15:fullRef>
                </c:ext>
              </c:extLst>
              <c:f>Model!$R$2:$T$2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Model!$D$13:$T$13</c15:sqref>
                  </c15:fullRef>
                </c:ext>
              </c:extLst>
              <c:f>Model!$R$13:$T$13</c:f>
              <c:numCache>
                <c:formatCode>_(* #,##0_);_(* \(#,##0\);_(* "-"??_);_(@_)</c:formatCode>
                <c:ptCount val="3"/>
                <c:pt idx="0">
                  <c:v>457723.33333333331</c:v>
                </c:pt>
                <c:pt idx="1">
                  <c:v>915518.66666666674</c:v>
                </c:pt>
                <c:pt idx="2">
                  <c:v>1373514.9333333333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DB-4A1F-A1FD-14807607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78927519"/>
        <c:axId val="14080779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Model!$B$3:$C$3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Model!$D$3:$T$3</c15:sqref>
                        </c15:fullRef>
                        <c15:formulaRef>
                          <c15:sqref>Model!$R$3:$T$3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9DB-4A1F-A1FD-148076070B3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Model!$B$5:$C$5</c15:sqref>
                        </c15:formulaRef>
                      </c:ext>
                    </c:extLst>
                    <c:strCache>
                      <c:ptCount val="2"/>
                      <c:pt idx="0">
                        <c:v>Balance Sheet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Model!$D$5:$T$5</c15:sqref>
                        </c15:fullRef>
                        <c15:formulaRef>
                          <c15:sqref>Model!$R$5:$T$5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9DB-4A1F-A1FD-148076070B3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Model!$B$9:$C$9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Model!$D$9:$T$9</c15:sqref>
                        </c15:fullRef>
                        <c15:formulaRef>
                          <c15:sqref>Model!$R$9:$T$9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1457723.3333333333</c:v>
                      </c:pt>
                      <c:pt idx="1">
                        <c:v>1915518.6666666667</c:v>
                      </c:pt>
                      <c:pt idx="2">
                        <c:v>2373514.9333333331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B-4A1F-A1FD-148076070B3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Model!$B$10:$C$10</c15:sqref>
                        </c15:formulaRef>
                      </c:ext>
                    </c:extLst>
                    <c:strCache>
                      <c:ptCount val="2"/>
                      <c:pt idx="0">
                        <c:v>Cash &amp; Bank balances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Model!$D$10:$T$10</c15:sqref>
                        </c15:fullRef>
                        <c15:formulaRef>
                          <c15:sqref>Model!$R$10:$T$10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B-4A1F-A1FD-148076070B3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Model!$B$11:$C$11</c15:sqref>
                        </c15:formulaRef>
                      </c:ext>
                    </c:extLst>
                    <c:strCache>
                      <c:ptCount val="2"/>
                      <c:pt idx="0">
                        <c:v>Equity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Model!$D$11:$T$11</c15:sqref>
                        </c15:fullRef>
                        <c15:formulaRef>
                          <c15:sqref>Model!$R$11:$T$11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B-4A1F-A1FD-148076070B3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Model!$B$14:$C$14</c15:sqref>
                        </c15:formulaRef>
                      </c:ext>
                    </c:extLst>
                    <c:strCache>
                      <c:ptCount val="2"/>
                      <c:pt idx="0">
                        <c:v>Retained earnings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Model!$D$2:$T$2</c15:sqref>
                        </c15:fullRef>
                        <c15:formulaRef>
                          <c15:sqref>Model!$R$2:$T$2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Model!$D$14:$T$14</c15:sqref>
                        </c15:fullRef>
                        <c15:formulaRef>
                          <c15:sqref>Model!$R$14:$T$14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1457723.3333333333</c:v>
                      </c:pt>
                      <c:pt idx="1">
                        <c:v>1915518.6666666667</c:v>
                      </c:pt>
                      <c:pt idx="2">
                        <c:v>2373514.9333333336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B-4A1F-A1FD-148076070B35}"/>
                  </c:ext>
                </c:extLst>
              </c15:ser>
            </c15:filteredBarSeries>
          </c:ext>
        </c:extLst>
      </c:barChart>
      <c:catAx>
        <c:axId val="147892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077951"/>
        <c:crosses val="autoZero"/>
        <c:auto val="1"/>
        <c:lblAlgn val="ctr"/>
        <c:lblOffset val="100"/>
        <c:noMultiLvlLbl val="0"/>
      </c:catAx>
      <c:valAx>
        <c:axId val="140807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2751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9125900221681"/>
          <c:y val="0.4329896438574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951175314140579"/>
          <c:y val="2.5805122081865753E-3"/>
          <c:w val="0.42497665441710841"/>
          <c:h val="0.98577043745212678"/>
        </c:manualLayout>
      </c:layout>
      <c:doughnutChart>
        <c:varyColors val="1"/>
        <c:ser>
          <c:idx val="16"/>
          <c:order val="16"/>
          <c:tx>
            <c:strRef>
              <c:f>Model!$T$2</c:f>
              <c:strCache>
                <c:ptCount val="1"/>
                <c:pt idx="0">
                  <c:v>Y3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73-4033-910D-D10F9E4F65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48-4EDA-A44B-91F4EBDB04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48-4EDA-A44B-91F4EBDB04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73-4033-910D-D10F9E4F65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48-4EDA-A44B-91F4EBDB04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73-4033-910D-D10F9E4F657F}"/>
              </c:ext>
            </c:extLst>
          </c:dPt>
          <c:dLbls>
            <c:dLbl>
              <c:idx val="2"/>
              <c:layout>
                <c:manualLayout>
                  <c:x val="-8.9185189346640548E-2"/>
                  <c:y val="7.6975936685776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48-4EDA-A44B-91F4EBDB049D}"/>
                </c:ext>
              </c:extLst>
            </c:dLbl>
            <c:dLbl>
              <c:idx val="3"/>
              <c:layout>
                <c:manualLayout>
                  <c:x val="-0.16592593366816838"/>
                  <c:y val="-8.659792877149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73-4033-910D-D10F9E4F657F}"/>
                </c:ext>
              </c:extLst>
            </c:dLbl>
            <c:dLbl>
              <c:idx val="4"/>
              <c:layout>
                <c:manualLayout>
                  <c:x val="-0.16592593366816838"/>
                  <c:y val="-8.659792877149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48-4EDA-A44B-91F4EBDB0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Model!$B$3:$C$14</c15:sqref>
                  </c15:fullRef>
                </c:ext>
              </c:extLst>
              <c:f>(Model!$B$4:$C$4,Model!$B$6:$C$8,Model!$B$12:$C$13)</c:f>
              <c:strCache>
                <c:ptCount val="6"/>
                <c:pt idx="1">
                  <c:v>Assets</c:v>
                </c:pt>
                <c:pt idx="2">
                  <c:v>Fixed Assets</c:v>
                </c:pt>
                <c:pt idx="3">
                  <c:v>Cash &amp; Bank balances</c:v>
                </c:pt>
                <c:pt idx="4">
                  <c:v>Capital</c:v>
                </c:pt>
                <c:pt idx="5">
                  <c:v>Retained earnings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Model!$T$3:$T$14</c15:sqref>
                  </c15:fullRef>
                </c:ext>
              </c:extLst>
              <c:f>(Model!$T$4,Model!$T$6:$T$8,Model!$T$12:$T$13)</c:f>
              <c:numCache>
                <c:formatCode>General</c:formatCode>
                <c:ptCount val="6"/>
                <c:pt idx="2" formatCode="_(* #,##0_);_(* \(#,##0\);_(* &quot;-&quot;??_);_(@_)">
                  <c:v>8014.9333333333343</c:v>
                </c:pt>
                <c:pt idx="3" formatCode="_(* #,##0_);_(* \(#,##0\);_(* &quot;-&quot;??_);_(@_)">
                  <c:v>2365500</c:v>
                </c:pt>
                <c:pt idx="4" formatCode="_(* #,##0_);_(* \(#,##0\);_(* &quot;-&quot;??_);_(@_)">
                  <c:v>1000000</c:v>
                </c:pt>
                <c:pt idx="5" formatCode="_(* #,##0_);_(* \(#,##0\);_(* &quot;-&quot;??_);_(@_)">
                  <c:v>1373514.9333333333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Model!$T$11</c15:sqref>
                  <c15:spPr xmlns:c15="http://schemas.microsoft.com/office/drawing/2012/chart"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  <c15:dLbl>
                    <c:idx val="3"/>
                    <c:layout>
                      <c:manualLayout>
                        <c:x val="-8.9185189346640548E-2"/>
                        <c:y val="7.6975936685776805E-2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ED-C66E-474E-AB2B-BA3453E546C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B048-4EDA-A44B-91F4EBDB04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Model!$D$2</c15:sqref>
                        </c15:formulaRef>
                      </c:ext>
                    </c:extLst>
                    <c:strCache>
                      <c:ptCount val="1"/>
                      <c:pt idx="0">
                        <c:v>M0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Model!$D$3:$D$14</c15:sqref>
                        </c15:fullRef>
                        <c15:formulaRef>
                          <c15:sqref>(Model!$D$4,Model!$D$6:$D$8,Model!$D$12:$D$13)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Model!$D$11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0-C9DB-4A1F-A1FD-148076070B35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Model!$E$2</c15:sqref>
                        </c15:formulaRef>
                      </c:ext>
                    </c:extLst>
                    <c:strCache>
                      <c:ptCount val="1"/>
                      <c:pt idx="0">
                        <c:v>M1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Model!$E$3:$E$14</c15:sqref>
                        </c15:fullRef>
                        <c15:formulaRef>
                          <c15:sqref>(Model!$E$4,Model!$E$6:$E$8,Model!$E$12:$E$13)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9833.3333333333339</c:v>
                      </c:pt>
                      <c:pt idx="3" formatCode="_(* #,##0_);_(* \(#,##0\);_(* &quot;-&quot;??_);_(@_)">
                        <c:v>1032500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42333.333333333328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Model!$E$11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1-C9DB-4A1F-A1FD-148076070B35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Model!$F$2</c15:sqref>
                        </c15:formulaRef>
                      </c:ext>
                    </c:extLst>
                    <c:strCache>
                      <c:ptCount val="1"/>
                      <c:pt idx="0">
                        <c:v>M2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F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Model!$F$3:$F$14</c15:sqref>
                        </c15:fullRef>
                        <c15:formulaRef>
                          <c15:sqref>(Model!$F$4,Model!$F$6:$F$8,Model!$F$12:$F$13)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10158.333333333334</c:v>
                      </c:pt>
                      <c:pt idx="3" formatCode="_(* #,##0_);_(* \(#,##0\);_(* &quot;-&quot;??_);_(@_)">
                        <c:v>1074500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84658.333333333328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Model!$F$11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2-C9DB-4A1F-A1FD-148076070B35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Model!$G$2</c15:sqref>
                        </c15:formulaRef>
                      </c:ext>
                    </c:extLst>
                    <c:strCache>
                      <c:ptCount val="1"/>
                      <c:pt idx="0">
                        <c:v>M3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1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B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Model!$G$3:$G$14</c15:sqref>
                        </c15:fullRef>
                        <c15:formulaRef>
                          <c15:sqref>(Model!$G$4,Model!$G$6:$G$8,Model!$G$12:$G$13)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10376.666666666668</c:v>
                      </c:pt>
                      <c:pt idx="3" formatCode="_(* #,##0_);_(* \(#,##0\);_(* &quot;-&quot;??_);_(@_)">
                        <c:v>1116600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126976.66666666666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Model!$G$11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3-C9DB-4A1F-A1FD-148076070B35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Model!$H$2</c15:sqref>
                        </c15:formulaRef>
                      </c:ext>
                    </c:extLst>
                    <c:strCache>
                      <c:ptCount val="1"/>
                      <c:pt idx="0">
                        <c:v>M4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B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7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Model!$H$3:$H$14</c15:sqref>
                        </c15:fullRef>
                        <c15:formulaRef>
                          <c15:sqref>(Model!$H$4,Model!$H$6:$H$8,Model!$H$12:$H$13)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10490.000000000002</c:v>
                      </c:pt>
                      <c:pt idx="3" formatCode="_(* #,##0_);_(* \(#,##0\);_(* &quot;-&quot;??_);_(@_)">
                        <c:v>1158800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169290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Model!$H$11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4-C9DB-4A1F-A1FD-148076070B35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Model!$I$2</c15:sqref>
                        </c15:formulaRef>
                      </c:ext>
                    </c:extLst>
                    <c:strCache>
                      <c:ptCount val="1"/>
                      <c:pt idx="0">
                        <c:v>M5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5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3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Model!$I$3:$I$14</c15:sqref>
                        </c15:fullRef>
                        <c15:formulaRef>
                          <c15:sqref>(Model!$I$4,Model!$I$6:$I$8,Model!$I$12:$I$13)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10500.000000000002</c:v>
                      </c:pt>
                      <c:pt idx="3" formatCode="_(* #,##0_);_(* \(#,##0\);_(* &quot;-&quot;??_);_(@_)">
                        <c:v>1201100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211600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Model!$I$11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5-C9DB-4A1F-A1FD-148076070B35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Model!$J$2</c15:sqref>
                        </c15:formulaRef>
                      </c:ext>
                    </c:extLst>
                    <c:strCache>
                      <c:ptCount val="1"/>
                      <c:pt idx="0">
                        <c:v>M6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F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F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Model!$J$3:$J$14</c15:sqref>
                        </c15:fullRef>
                        <c15:formulaRef>
                          <c15:sqref>(Model!$J$4,Model!$J$6:$J$8,Model!$J$12:$J$13)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10408.333333333336</c:v>
                      </c:pt>
                      <c:pt idx="3" formatCode="_(* #,##0_);_(* \(#,##0\);_(* &quot;-&quot;??_);_(@_)">
                        <c:v>1243500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253908.33333333331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Model!$J$11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6-C9DB-4A1F-A1FD-148076070B35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Model!$K$2</c15:sqref>
                        </c15:formulaRef>
                      </c:ext>
                    </c:extLst>
                    <c:strCache>
                      <c:ptCount val="1"/>
                      <c:pt idx="0">
                        <c:v>M7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B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Model!$K$3:$K$14</c15:sqref>
                        </c15:fullRef>
                        <c15:formulaRef>
                          <c15:sqref>(Model!$K$4,Model!$K$6:$K$8,Model!$K$12:$K$13)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10315.000000000002</c:v>
                      </c:pt>
                      <c:pt idx="3" formatCode="_(* #,##0_);_(* \(#,##0\);_(* &quot;-&quot;??_);_(@_)">
                        <c:v>1285900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296215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Model!$K$11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7-C9DB-4A1F-A1FD-148076070B35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Model!$L$2</c15:sqref>
                        </c15:formulaRef>
                      </c:ext>
                    </c:extLst>
                    <c:strCache>
                      <c:ptCount val="1"/>
                      <c:pt idx="0">
                        <c:v>M8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3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7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Model!$L$3:$L$14</c15:sqref>
                        </c15:fullRef>
                        <c15:formulaRef>
                          <c15:sqref>(Model!$L$4,Model!$L$6:$L$8,Model!$L$12:$L$13)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10220.000000000002</c:v>
                      </c:pt>
                      <c:pt idx="3" formatCode="_(* #,##0_);_(* \(#,##0\);_(* &quot;-&quot;??_);_(@_)">
                        <c:v>1328300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338520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Model!$L$11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8-C9DB-4A1F-A1FD-148076070B35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Model!$M$2</c15:sqref>
                        </c15:formulaRef>
                      </c:ext>
                    </c:extLst>
                    <c:strCache>
                      <c:ptCount val="1"/>
                      <c:pt idx="0">
                        <c:v>M9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6D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3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Model!$M$3:$M$14</c15:sqref>
                        </c15:fullRef>
                        <c15:formulaRef>
                          <c15:sqref>(Model!$M$4,Model!$M$6:$M$8,Model!$M$12:$M$13)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10123.333333333336</c:v>
                      </c:pt>
                      <c:pt idx="3" formatCode="_(* #,##0_);_(* \(#,##0\);_(* &quot;-&quot;??_);_(@_)">
                        <c:v>1370700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380823.33333333331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Model!$M$11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9-C9DB-4A1F-A1FD-148076070B35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Model!$N$2</c15:sqref>
                        </c15:formulaRef>
                      </c:ext>
                    </c:extLst>
                    <c:strCache>
                      <c:ptCount val="1"/>
                      <c:pt idx="0">
                        <c:v>M10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7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F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Model!$N$3:$N$14</c15:sqref>
                        </c15:fullRef>
                        <c15:formulaRef>
                          <c15:sqref>(Model!$N$4,Model!$N$6:$N$8,Model!$N$12:$N$13)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10025.000000000002</c:v>
                      </c:pt>
                      <c:pt idx="3" formatCode="_(* #,##0_);_(* \(#,##0\);_(* &quot;-&quot;??_);_(@_)">
                        <c:v>1413100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423125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Model!$N$11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A-C9DB-4A1F-A1FD-148076070B35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Model!$O$2</c15:sqref>
                        </c15:formulaRef>
                      </c:ext>
                    </c:extLst>
                    <c:strCache>
                      <c:ptCount val="1"/>
                      <c:pt idx="0">
                        <c:v>M11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1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B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Model!$O$3:$O$14</c15:sqref>
                        </c15:fullRef>
                        <c15:formulaRef>
                          <c15:sqref>(Model!$O$4,Model!$O$6:$O$8,Model!$O$12:$O$13)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9925.0000000000018</c:v>
                      </c:pt>
                      <c:pt idx="3" formatCode="_(* #,##0_);_(* \(#,##0\);_(* &quot;-&quot;??_);_(@_)">
                        <c:v>1455500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465425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Model!$O$11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0-B048-4EDA-A44B-91F4EBDB049D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Model!$P$2</c15:sqref>
                        </c15:formulaRef>
                      </c:ext>
                    </c:extLst>
                    <c:strCache>
                      <c:ptCount val="1"/>
                      <c:pt idx="0">
                        <c:v>M12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8B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A7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Model!$P$3:$P$14</c15:sqref>
                        </c15:fullRef>
                        <c15:formulaRef>
                          <c15:sqref>(Model!$P$4,Model!$P$6:$P$8,Model!$P$12:$P$13)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9823.3333333333358</c:v>
                      </c:pt>
                      <c:pt idx="3" formatCode="_(* #,##0_);_(* \(#,##0\);_(* &quot;-&quot;??_);_(@_)">
                        <c:v>1447900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457723.33333333331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Model!$P$11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1-B048-4EDA-A44B-91F4EBDB049D}"/>
                  </c:ext>
                </c:extLst>
              </c15:ser>
            </c15:filteredPieSeries>
            <c15:filteredPi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Model!$Q$2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9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F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5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3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Model!$Q$3:$Q$14</c15:sqref>
                        </c15:fullRef>
                        <c15:formulaRef>
                          <c15:sqref>(Model!$Q$4,Model!$Q$6:$Q$8,Model!$Q$12:$Q$13)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Model!$Q$11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2-B048-4EDA-A44B-91F4EBDB049D}"/>
                  </c:ext>
                </c:extLst>
              </c15:ser>
            </c15:filteredPieSeries>
            <c15:filteredPi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Model!$R$2</c15:sqref>
                        </c15:formulaRef>
                      </c:ext>
                    </c:extLst>
                    <c:strCache>
                      <c:ptCount val="1"/>
                      <c:pt idx="0">
                        <c:v>Y1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5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F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F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Model!$R$3:$R$14</c15:sqref>
                        </c15:fullRef>
                        <c15:formulaRef>
                          <c15:sqref>(Model!$R$4,Model!$R$6:$R$8,Model!$R$12:$R$13)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9823.3333333333339</c:v>
                      </c:pt>
                      <c:pt idx="3" formatCode="_(* #,##0_);_(* \(#,##0\);_(* &quot;-&quot;??_);_(@_)">
                        <c:v>1447900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457723.33333333331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Model!$R$11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3-B048-4EDA-A44B-91F4EBDB049D}"/>
                  </c:ext>
                </c:extLst>
              </c15:ser>
            </c15:filteredPieSeries>
            <c15:filteredPi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Model!$S$2</c15:sqref>
                        </c15:formulaRef>
                      </c:ext>
                    </c:extLst>
                    <c:strCache>
                      <c:ptCount val="1"/>
                      <c:pt idx="0">
                        <c:v>Y2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FF73-4033-910D-D10F9E4F657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1499-436F-AAA0-6DB9D17D1B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5-1499-436F-AAA0-6DB9D17D1B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FF73-4033-910D-D10F9E4F657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A9-1499-436F-AAA0-6DB9D17D1B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CB-FF73-4033-910D-D10F9E4F657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Model!$B$3:$C$14</c15:sqref>
                        </c15:fullRef>
                        <c15:formulaRef>
                          <c15:sqref>(Model!$B$4:$C$4,Model!$B$6:$C$8,Model!$B$12:$C$13)</c15:sqref>
                        </c15:formulaRef>
                      </c:ext>
                    </c:extLst>
                    <c:strCache>
                      <c:ptCount val="6"/>
                      <c:pt idx="1">
                        <c:v>Assets</c:v>
                      </c:pt>
                      <c:pt idx="2">
                        <c:v>Fixed Assets</c:v>
                      </c:pt>
                      <c:pt idx="3">
                        <c:v>Cash &amp; Bank balances</c:v>
                      </c:pt>
                      <c:pt idx="4">
                        <c:v>Capital</c:v>
                      </c:pt>
                      <c:pt idx="5">
                        <c:v>Retained earnings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Model!$S$3:$S$14</c15:sqref>
                        </c15:fullRef>
                        <c15:formulaRef>
                          <c15:sqref>(Model!$S$4,Model!$S$6:$S$8,Model!$S$12:$S$13)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 formatCode="_(* #,##0_);_(* \(#,##0\);_(* &quot;-&quot;??_);_(@_)">
                        <c:v>8818.6666666666679</c:v>
                      </c:pt>
                      <c:pt idx="3" formatCode="_(* #,##0_);_(* \(#,##0\);_(* &quot;-&quot;??_);_(@_)">
                        <c:v>1906700</c:v>
                      </c:pt>
                      <c:pt idx="4" formatCode="_(* #,##0_);_(* \(#,##0\);_(* &quot;-&quot;??_);_(@_)">
                        <c:v>1000000</c:v>
                      </c:pt>
                      <c:pt idx="5" formatCode="_(* #,##0_);_(* \(#,##0\);_(* &quot;-&quot;??_);_(@_)">
                        <c:v>915518.66666666674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Model!$S$11</c15:sqref>
                        <c15:spPr xmlns:c15="http://schemas.microsoft.com/office/drawing/2012/chart">
                          <a:solidFill>
                            <a:schemeClr val="accent3">
                              <a:lumMod val="60000"/>
                            </a:schemeClr>
                          </a:solidFill>
                          <a:ln>
                            <a:noFill/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4-B048-4EDA-A44B-91F4EBDB049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Model!$B$19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Model!$C$18:$T$18</c15:sqref>
                  </c15:fullRef>
                </c:ext>
              </c:extLst>
              <c:f>Model!$D$18:$P$18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Model!$C$19:$T$19</c15:sqref>
                  </c15:fullRef>
                </c:ext>
              </c:extLst>
              <c:f>Model!$D$19:$P$19</c:f>
              <c:numCache>
                <c:formatCode>General</c:formatCode>
                <c:ptCount val="13"/>
                <c:pt idx="1" formatCode="_(* #,##0_);_(* \(#,##0\);_(* &quot;-&quot;??_);_(@_)">
                  <c:v>60000</c:v>
                </c:pt>
                <c:pt idx="2" formatCode="_(* #,##0_);_(* \(#,##0\);_(* &quot;-&quot;??_);_(@_)">
                  <c:v>60000</c:v>
                </c:pt>
                <c:pt idx="3" formatCode="_(* #,##0_);_(* \(#,##0\);_(* &quot;-&quot;??_);_(@_)">
                  <c:v>60000</c:v>
                </c:pt>
                <c:pt idx="4" formatCode="_(* #,##0_);_(* \(#,##0\);_(* &quot;-&quot;??_);_(@_)">
                  <c:v>60000</c:v>
                </c:pt>
                <c:pt idx="5" formatCode="_(* #,##0_);_(* \(#,##0\);_(* &quot;-&quot;??_);_(@_)">
                  <c:v>60000</c:v>
                </c:pt>
                <c:pt idx="6" formatCode="_(* #,##0_);_(* \(#,##0\);_(* &quot;-&quot;??_);_(@_)">
                  <c:v>60000</c:v>
                </c:pt>
                <c:pt idx="7" formatCode="_(* #,##0_);_(* \(#,##0\);_(* &quot;-&quot;??_);_(@_)">
                  <c:v>60000</c:v>
                </c:pt>
                <c:pt idx="8" formatCode="_(* #,##0_);_(* \(#,##0\);_(* &quot;-&quot;??_);_(@_)">
                  <c:v>60000</c:v>
                </c:pt>
                <c:pt idx="9" formatCode="_(* #,##0_);_(* \(#,##0\);_(* &quot;-&quot;??_);_(@_)">
                  <c:v>60000</c:v>
                </c:pt>
                <c:pt idx="10" formatCode="_(* #,##0_);_(* \(#,##0\);_(* &quot;-&quot;??_);_(@_)">
                  <c:v>60000</c:v>
                </c:pt>
                <c:pt idx="11" formatCode="_(* #,##0_);_(* \(#,##0\);_(* &quot;-&quot;??_);_(@_)">
                  <c:v>60000</c:v>
                </c:pt>
                <c:pt idx="12" formatCode="_(* #,##0_);_(* \(#,##0\);_(* &quot;-&quot;??_);_(@_)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E-4E63-8C55-2181B32EBF70}"/>
            </c:ext>
          </c:extLst>
        </c:ser>
        <c:ser>
          <c:idx val="14"/>
          <c:order val="14"/>
          <c:tx>
            <c:v>Expenses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Model!$C$18:$T$18</c15:sqref>
                  </c15:fullRef>
                </c:ext>
              </c:extLst>
              <c:f>Model!$D$18:$P$18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Model!$C$33:$T$33</c15:sqref>
                  </c15:fullRef>
                </c:ext>
              </c:extLst>
              <c:f>Model!$D$33:$P$33</c:f>
              <c:numCache>
                <c:formatCode>General</c:formatCode>
                <c:ptCount val="13"/>
                <c:pt idx="1" formatCode="_(* #,##0_);_(* \(#,##0\);_(* &quot;-&quot;??_);_(@_)">
                  <c:v>-17666.666666666668</c:v>
                </c:pt>
                <c:pt idx="2" formatCode="_(* #,##0_);_(* \(#,##0\);_(* &quot;-&quot;??_);_(@_)">
                  <c:v>-17675</c:v>
                </c:pt>
                <c:pt idx="3" formatCode="_(* #,##0_);_(* \(#,##0\);_(* &quot;-&quot;??_);_(@_)">
                  <c:v>-17681.666666666668</c:v>
                </c:pt>
                <c:pt idx="4" formatCode="_(* #,##0_);_(* \(#,##0\);_(* &quot;-&quot;??_);_(@_)">
                  <c:v>-17686.666666666668</c:v>
                </c:pt>
                <c:pt idx="5" formatCode="_(* #,##0_);_(* \(#,##0\);_(* &quot;-&quot;??_);_(@_)">
                  <c:v>-17690</c:v>
                </c:pt>
                <c:pt idx="6" formatCode="_(* #,##0_);_(* \(#,##0\);_(* &quot;-&quot;??_);_(@_)">
                  <c:v>-17691.666666666668</c:v>
                </c:pt>
                <c:pt idx="7" formatCode="_(* #,##0_);_(* \(#,##0\);_(* &quot;-&quot;??_);_(@_)">
                  <c:v>-17693.333333333332</c:v>
                </c:pt>
                <c:pt idx="8" formatCode="_(* #,##0_);_(* \(#,##0\);_(* &quot;-&quot;??_);_(@_)">
                  <c:v>-17695</c:v>
                </c:pt>
                <c:pt idx="9" formatCode="_(* #,##0_);_(* \(#,##0\);_(* &quot;-&quot;??_);_(@_)">
                  <c:v>-17696.666666666668</c:v>
                </c:pt>
                <c:pt idx="10" formatCode="_(* #,##0_);_(* \(#,##0\);_(* &quot;-&quot;??_);_(@_)">
                  <c:v>-17698.333333333332</c:v>
                </c:pt>
                <c:pt idx="11" formatCode="_(* #,##0_);_(* \(#,##0\);_(* &quot;-&quot;??_);_(@_)">
                  <c:v>-17700</c:v>
                </c:pt>
                <c:pt idx="12" formatCode="_(* #,##0_);_(* \(#,##0\);_(* &quot;-&quot;??_);_(@_)">
                  <c:v>-67701.666666666672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8E-4E63-8C55-2181B32E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212495"/>
        <c:axId val="133030188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Model!$B$20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Model!$C$20:$T$20</c15:sqref>
                        </c15:fullRef>
                        <c15:formulaRef>
                          <c15:sqref>Model!$D$20:$P$20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8E-4E63-8C55-2181B32EBF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Model!$B$21</c15:sqref>
                        </c15:formulaRef>
                      </c:ext>
                    </c:extLst>
                    <c:strCache>
                      <c:ptCount val="1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Model!$C$21:$T$21</c15:sqref>
                        </c15:fullRef>
                        <c15:formulaRef>
                          <c15:sqref>Model!$D$21:$P$21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18E-4E63-8C55-2181B32EBF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</c15:sqref>
                        </c15:formulaRef>
                      </c:ext>
                    </c:extLst>
                    <c:strCache>
                      <c:ptCount val="1"/>
                      <c:pt idx="0">
                        <c:v>Salaries &amp; benefits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Model!$C$22:$T$22</c15:sqref>
                        </c15:fullRef>
                        <c15:formulaRef>
                          <c15:sqref>Model!$D$22:$P$22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1">
                        <c:v>-5000</c:v>
                      </c:pt>
                      <c:pt idx="2">
                        <c:v>-5000</c:v>
                      </c:pt>
                      <c:pt idx="3">
                        <c:v>-5000</c:v>
                      </c:pt>
                      <c:pt idx="4">
                        <c:v>-5000</c:v>
                      </c:pt>
                      <c:pt idx="5">
                        <c:v>-5000</c:v>
                      </c:pt>
                      <c:pt idx="6">
                        <c:v>-5000</c:v>
                      </c:pt>
                      <c:pt idx="7">
                        <c:v>-5000</c:v>
                      </c:pt>
                      <c:pt idx="8">
                        <c:v>-5000</c:v>
                      </c:pt>
                      <c:pt idx="9">
                        <c:v>-5000</c:v>
                      </c:pt>
                      <c:pt idx="10">
                        <c:v>-5000</c:v>
                      </c:pt>
                      <c:pt idx="11">
                        <c:v>-5000</c:v>
                      </c:pt>
                      <c:pt idx="12">
                        <c:v>-5000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18E-4E63-8C55-2181B32EBF7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Model!$B$23</c15:sqref>
                        </c15:formulaRef>
                      </c:ext>
                    </c:extLst>
                    <c:strCache>
                      <c:ptCount val="1"/>
                      <c:pt idx="0">
                        <c:v>Depreciation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Model!$C$23:$T$23</c15:sqref>
                        </c15:fullRef>
                        <c15:formulaRef>
                          <c15:sqref>Model!$D$23:$P$23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1">
                        <c:v>-166.66666666666666</c:v>
                      </c:pt>
                      <c:pt idx="2">
                        <c:v>-175</c:v>
                      </c:pt>
                      <c:pt idx="3">
                        <c:v>-181.66666666666666</c:v>
                      </c:pt>
                      <c:pt idx="4">
                        <c:v>-186.66666666666666</c:v>
                      </c:pt>
                      <c:pt idx="5">
                        <c:v>-190</c:v>
                      </c:pt>
                      <c:pt idx="6">
                        <c:v>-191.66666666666666</c:v>
                      </c:pt>
                      <c:pt idx="7">
                        <c:v>-193.33333333333331</c:v>
                      </c:pt>
                      <c:pt idx="8">
                        <c:v>-194.99999999999997</c:v>
                      </c:pt>
                      <c:pt idx="9">
                        <c:v>-196.66666666666663</c:v>
                      </c:pt>
                      <c:pt idx="10">
                        <c:v>-198.33333333333329</c:v>
                      </c:pt>
                      <c:pt idx="11">
                        <c:v>-199.99999999999994</c:v>
                      </c:pt>
                      <c:pt idx="12">
                        <c:v>-201.6666666666666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18E-4E63-8C55-2181B32EBF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Model!$B$24</c15:sqref>
                        </c15:formulaRef>
                      </c:ext>
                    </c:extLst>
                    <c:strCache>
                      <c:ptCount val="1"/>
                      <c:pt idx="0">
                        <c:v>Repairs &amp; maintenance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Model!$C$24:$T$24</c15:sqref>
                        </c15:fullRef>
                        <c15:formulaRef>
                          <c15:sqref>Model!$D$24:$P$24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-2000</c:v>
                      </c:pt>
                      <c:pt idx="2" formatCode="_(* #,##0_);_(* \(#,##0\);_(* &quot;-&quot;??_);_(@_)">
                        <c:v>-2000</c:v>
                      </c:pt>
                      <c:pt idx="3" formatCode="_(* #,##0_);_(* \(#,##0\);_(* &quot;-&quot;??_);_(@_)">
                        <c:v>-2000</c:v>
                      </c:pt>
                      <c:pt idx="4" formatCode="_(* #,##0_);_(* \(#,##0\);_(* &quot;-&quot;??_);_(@_)">
                        <c:v>-2000</c:v>
                      </c:pt>
                      <c:pt idx="5" formatCode="_(* #,##0_);_(* \(#,##0\);_(* &quot;-&quot;??_);_(@_)">
                        <c:v>-2000</c:v>
                      </c:pt>
                      <c:pt idx="6" formatCode="_(* #,##0_);_(* \(#,##0\);_(* &quot;-&quot;??_);_(@_)">
                        <c:v>-2000</c:v>
                      </c:pt>
                      <c:pt idx="7" formatCode="_(* #,##0_);_(* \(#,##0\);_(* &quot;-&quot;??_);_(@_)">
                        <c:v>-2000</c:v>
                      </c:pt>
                      <c:pt idx="8" formatCode="_(* #,##0_);_(* \(#,##0\);_(* &quot;-&quot;??_);_(@_)">
                        <c:v>-2000</c:v>
                      </c:pt>
                      <c:pt idx="9" formatCode="_(* #,##0_);_(* \(#,##0\);_(* &quot;-&quot;??_);_(@_)">
                        <c:v>-2000</c:v>
                      </c:pt>
                      <c:pt idx="10" formatCode="_(* #,##0_);_(* \(#,##0\);_(* &quot;-&quot;??_);_(@_)">
                        <c:v>-2000</c:v>
                      </c:pt>
                      <c:pt idx="11" formatCode="_(* #,##0_);_(* \(#,##0\);_(* &quot;-&quot;??_);_(@_)">
                        <c:v>-2000</c:v>
                      </c:pt>
                      <c:pt idx="12" formatCode="_(* #,##0_);_(* \(#,##0\);_(* &quot;-&quot;??_);_(@_)">
                        <c:v>-2000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18E-4E63-8C55-2181B32EBF7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Model!$B$25</c15:sqref>
                        </c15:formulaRef>
                      </c:ext>
                    </c:extLst>
                    <c:strCache>
                      <c:ptCount val="1"/>
                      <c:pt idx="0">
                        <c:v>Entertainment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Model!$C$25:$T$25</c15:sqref>
                        </c15:fullRef>
                        <c15:formulaRef>
                          <c15:sqref>Model!$D$25:$P$25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-500</c:v>
                      </c:pt>
                      <c:pt idx="2" formatCode="_(* #,##0_);_(* \(#,##0\);_(* &quot;-&quot;??_);_(@_)">
                        <c:v>-500</c:v>
                      </c:pt>
                      <c:pt idx="3" formatCode="_(* #,##0_);_(* \(#,##0\);_(* &quot;-&quot;??_);_(@_)">
                        <c:v>-500</c:v>
                      </c:pt>
                      <c:pt idx="4" formatCode="_(* #,##0_);_(* \(#,##0\);_(* &quot;-&quot;??_);_(@_)">
                        <c:v>-500</c:v>
                      </c:pt>
                      <c:pt idx="5" formatCode="_(* #,##0_);_(* \(#,##0\);_(* &quot;-&quot;??_);_(@_)">
                        <c:v>-500</c:v>
                      </c:pt>
                      <c:pt idx="6" formatCode="_(* #,##0_);_(* \(#,##0\);_(* &quot;-&quot;??_);_(@_)">
                        <c:v>-500</c:v>
                      </c:pt>
                      <c:pt idx="7" formatCode="_(* #,##0_);_(* \(#,##0\);_(* &quot;-&quot;??_);_(@_)">
                        <c:v>-500</c:v>
                      </c:pt>
                      <c:pt idx="8" formatCode="_(* #,##0_);_(* \(#,##0\);_(* &quot;-&quot;??_);_(@_)">
                        <c:v>-500</c:v>
                      </c:pt>
                      <c:pt idx="9" formatCode="_(* #,##0_);_(* \(#,##0\);_(* &quot;-&quot;??_);_(@_)">
                        <c:v>-500</c:v>
                      </c:pt>
                      <c:pt idx="10" formatCode="_(* #,##0_);_(* \(#,##0\);_(* &quot;-&quot;??_);_(@_)">
                        <c:v>-500</c:v>
                      </c:pt>
                      <c:pt idx="11" formatCode="_(* #,##0_);_(* \(#,##0\);_(* &quot;-&quot;??_);_(@_)">
                        <c:v>-500</c:v>
                      </c:pt>
                      <c:pt idx="12" formatCode="_(* #,##0_);_(* \(#,##0\);_(* &quot;-&quot;??_);_(@_)">
                        <c:v>-500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18E-4E63-8C55-2181B32EBF7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Model!$B$26</c15:sqref>
                        </c15:formulaRef>
                      </c:ext>
                    </c:extLst>
                    <c:strCache>
                      <c:ptCount val="1"/>
                      <c:pt idx="0">
                        <c:v>Travelling &amp; fuel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Model!$C$26:$T$26</c15:sqref>
                        </c15:fullRef>
                        <c15:formulaRef>
                          <c15:sqref>Model!$D$26:$P$26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-500</c:v>
                      </c:pt>
                      <c:pt idx="2" formatCode="_(* #,##0_);_(* \(#,##0\);_(* &quot;-&quot;??_);_(@_)">
                        <c:v>-500</c:v>
                      </c:pt>
                      <c:pt idx="3" formatCode="_(* #,##0_);_(* \(#,##0\);_(* &quot;-&quot;??_);_(@_)">
                        <c:v>-500</c:v>
                      </c:pt>
                      <c:pt idx="4" formatCode="_(* #,##0_);_(* \(#,##0\);_(* &quot;-&quot;??_);_(@_)">
                        <c:v>-500</c:v>
                      </c:pt>
                      <c:pt idx="5" formatCode="_(* #,##0_);_(* \(#,##0\);_(* &quot;-&quot;??_);_(@_)">
                        <c:v>-500</c:v>
                      </c:pt>
                      <c:pt idx="6" formatCode="_(* #,##0_);_(* \(#,##0\);_(* &quot;-&quot;??_);_(@_)">
                        <c:v>-500</c:v>
                      </c:pt>
                      <c:pt idx="7" formatCode="_(* #,##0_);_(* \(#,##0\);_(* &quot;-&quot;??_);_(@_)">
                        <c:v>-500</c:v>
                      </c:pt>
                      <c:pt idx="8" formatCode="_(* #,##0_);_(* \(#,##0\);_(* &quot;-&quot;??_);_(@_)">
                        <c:v>-500</c:v>
                      </c:pt>
                      <c:pt idx="9" formatCode="_(* #,##0_);_(* \(#,##0\);_(* &quot;-&quot;??_);_(@_)">
                        <c:v>-500</c:v>
                      </c:pt>
                      <c:pt idx="10" formatCode="_(* #,##0_);_(* \(#,##0\);_(* &quot;-&quot;??_);_(@_)">
                        <c:v>-500</c:v>
                      </c:pt>
                      <c:pt idx="11" formatCode="_(* #,##0_);_(* \(#,##0\);_(* &quot;-&quot;??_);_(@_)">
                        <c:v>-500</c:v>
                      </c:pt>
                      <c:pt idx="12" formatCode="_(* #,##0_);_(* \(#,##0\);_(* &quot;-&quot;??_);_(@_)">
                        <c:v>-500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18E-4E63-8C55-2181B32EBF7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Model!$B$27</c15:sqref>
                        </c15:formulaRef>
                      </c:ext>
                    </c:extLst>
                    <c:strCache>
                      <c:ptCount val="1"/>
                      <c:pt idx="0">
                        <c:v>Mess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Model!$C$27:$T$27</c15:sqref>
                        </c15:fullRef>
                        <c15:formulaRef>
                          <c15:sqref>Model!$D$27:$P$27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-2000</c:v>
                      </c:pt>
                      <c:pt idx="2" formatCode="_(* #,##0_);_(* \(#,##0\);_(* &quot;-&quot;??_);_(@_)">
                        <c:v>-2000</c:v>
                      </c:pt>
                      <c:pt idx="3" formatCode="_(* #,##0_);_(* \(#,##0\);_(* &quot;-&quot;??_);_(@_)">
                        <c:v>-2000</c:v>
                      </c:pt>
                      <c:pt idx="4" formatCode="_(* #,##0_);_(* \(#,##0\);_(* &quot;-&quot;??_);_(@_)">
                        <c:v>-2000</c:v>
                      </c:pt>
                      <c:pt idx="5" formatCode="_(* #,##0_);_(* \(#,##0\);_(* &quot;-&quot;??_);_(@_)">
                        <c:v>-2000</c:v>
                      </c:pt>
                      <c:pt idx="6" formatCode="_(* #,##0_);_(* \(#,##0\);_(* &quot;-&quot;??_);_(@_)">
                        <c:v>-2000</c:v>
                      </c:pt>
                      <c:pt idx="7" formatCode="_(* #,##0_);_(* \(#,##0\);_(* &quot;-&quot;??_);_(@_)">
                        <c:v>-2000</c:v>
                      </c:pt>
                      <c:pt idx="8" formatCode="_(* #,##0_);_(* \(#,##0\);_(* &quot;-&quot;??_);_(@_)">
                        <c:v>-2000</c:v>
                      </c:pt>
                      <c:pt idx="9" formatCode="_(* #,##0_);_(* \(#,##0\);_(* &quot;-&quot;??_);_(@_)">
                        <c:v>-2000</c:v>
                      </c:pt>
                      <c:pt idx="10" formatCode="_(* #,##0_);_(* \(#,##0\);_(* &quot;-&quot;??_);_(@_)">
                        <c:v>-2000</c:v>
                      </c:pt>
                      <c:pt idx="11" formatCode="_(* #,##0_);_(* \(#,##0\);_(* &quot;-&quot;??_);_(@_)">
                        <c:v>-2000</c:v>
                      </c:pt>
                      <c:pt idx="12" formatCode="_(* #,##0_);_(* \(#,##0\);_(* &quot;-&quot;??_);_(@_)">
                        <c:v>-2000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18E-4E63-8C55-2181B32EBF7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Model!$B$28</c15:sqref>
                        </c15:formulaRef>
                      </c:ext>
                    </c:extLst>
                    <c:strCache>
                      <c:ptCount val="1"/>
                      <c:pt idx="0">
                        <c:v>Utilities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Model!$C$28:$T$28</c15:sqref>
                        </c15:fullRef>
                        <c15:formulaRef>
                          <c15:sqref>Model!$D$28:$P$28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-6000</c:v>
                      </c:pt>
                      <c:pt idx="2" formatCode="_(* #,##0_);_(* \(#,##0\);_(* &quot;-&quot;??_);_(@_)">
                        <c:v>-6000</c:v>
                      </c:pt>
                      <c:pt idx="3" formatCode="_(* #,##0_);_(* \(#,##0\);_(* &quot;-&quot;??_);_(@_)">
                        <c:v>-6000</c:v>
                      </c:pt>
                      <c:pt idx="4" formatCode="_(* #,##0_);_(* \(#,##0\);_(* &quot;-&quot;??_);_(@_)">
                        <c:v>-6000</c:v>
                      </c:pt>
                      <c:pt idx="5" formatCode="_(* #,##0_);_(* \(#,##0\);_(* &quot;-&quot;??_);_(@_)">
                        <c:v>-6000</c:v>
                      </c:pt>
                      <c:pt idx="6" formatCode="_(* #,##0_);_(* \(#,##0\);_(* &quot;-&quot;??_);_(@_)">
                        <c:v>-6000</c:v>
                      </c:pt>
                      <c:pt idx="7" formatCode="_(* #,##0_);_(* \(#,##0\);_(* &quot;-&quot;??_);_(@_)">
                        <c:v>-6000</c:v>
                      </c:pt>
                      <c:pt idx="8" formatCode="_(* #,##0_);_(* \(#,##0\);_(* &quot;-&quot;??_);_(@_)">
                        <c:v>-6000</c:v>
                      </c:pt>
                      <c:pt idx="9" formatCode="_(* #,##0_);_(* \(#,##0\);_(* &quot;-&quot;??_);_(@_)">
                        <c:v>-6000</c:v>
                      </c:pt>
                      <c:pt idx="10" formatCode="_(* #,##0_);_(* \(#,##0\);_(* &quot;-&quot;??_);_(@_)">
                        <c:v>-6000</c:v>
                      </c:pt>
                      <c:pt idx="11" formatCode="_(* #,##0_);_(* \(#,##0\);_(* &quot;-&quot;??_);_(@_)">
                        <c:v>-6000</c:v>
                      </c:pt>
                      <c:pt idx="12" formatCode="_(* #,##0_);_(* \(#,##0\);_(* &quot;-&quot;??_);_(@_)">
                        <c:v>-6000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18E-4E63-8C55-2181B32EBF7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Model!$B$29</c15:sqref>
                        </c15:formulaRef>
                      </c:ext>
                    </c:extLst>
                    <c:strCache>
                      <c:ptCount val="1"/>
                      <c:pt idx="0">
                        <c:v>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Model!$C$29:$T$29</c15:sqref>
                        </c15:fullRef>
                        <c15:formulaRef>
                          <c15:sqref>Model!$D$29:$P$29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-1000</c:v>
                      </c:pt>
                      <c:pt idx="2" formatCode="_(* #,##0_);_(* \(#,##0\);_(* &quot;-&quot;??_);_(@_)">
                        <c:v>-1000</c:v>
                      </c:pt>
                      <c:pt idx="3" formatCode="_(* #,##0_);_(* \(#,##0\);_(* &quot;-&quot;??_);_(@_)">
                        <c:v>-1000</c:v>
                      </c:pt>
                      <c:pt idx="4" formatCode="_(* #,##0_);_(* \(#,##0\);_(* &quot;-&quot;??_);_(@_)">
                        <c:v>-1000</c:v>
                      </c:pt>
                      <c:pt idx="5" formatCode="_(* #,##0_);_(* \(#,##0\);_(* &quot;-&quot;??_);_(@_)">
                        <c:v>-1000</c:v>
                      </c:pt>
                      <c:pt idx="6" formatCode="_(* #,##0_);_(* \(#,##0\);_(* &quot;-&quot;??_);_(@_)">
                        <c:v>-1000</c:v>
                      </c:pt>
                      <c:pt idx="7" formatCode="_(* #,##0_);_(* \(#,##0\);_(* &quot;-&quot;??_);_(@_)">
                        <c:v>-1000</c:v>
                      </c:pt>
                      <c:pt idx="8" formatCode="_(* #,##0_);_(* \(#,##0\);_(* &quot;-&quot;??_);_(@_)">
                        <c:v>-1000</c:v>
                      </c:pt>
                      <c:pt idx="9" formatCode="_(* #,##0_);_(* \(#,##0\);_(* &quot;-&quot;??_);_(@_)">
                        <c:v>-1000</c:v>
                      </c:pt>
                      <c:pt idx="10" formatCode="_(* #,##0_);_(* \(#,##0\);_(* &quot;-&quot;??_);_(@_)">
                        <c:v>-1000</c:v>
                      </c:pt>
                      <c:pt idx="11" formatCode="_(* #,##0_);_(* \(#,##0\);_(* &quot;-&quot;??_);_(@_)">
                        <c:v>-1000</c:v>
                      </c:pt>
                      <c:pt idx="12" formatCode="_(* #,##0_);_(* \(#,##0\);_(* &quot;-&quot;??_);_(@_)">
                        <c:v>-1000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18E-4E63-8C55-2181B32EBF7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Model!$B$30</c15:sqref>
                        </c15:formulaRef>
                      </c:ext>
                    </c:extLst>
                    <c:strCache>
                      <c:ptCount val="1"/>
                      <c:pt idx="0">
                        <c:v>Lease rentals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Model!$C$30:$T$30</c15:sqref>
                        </c15:fullRef>
                        <c15:formulaRef>
                          <c15:sqref>Model!$D$30:$P$30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0</c:v>
                      </c:pt>
                      <c:pt idx="2" formatCode="_(* #,##0_);_(* \(#,##0\);_(* &quot;-&quot;??_);_(@_)">
                        <c:v>0</c:v>
                      </c:pt>
                      <c:pt idx="3" formatCode="_(* #,##0_);_(* \(#,##0\);_(* &quot;-&quot;??_);_(@_)">
                        <c:v>0</c:v>
                      </c:pt>
                      <c:pt idx="4" formatCode="_(* #,##0_);_(* \(#,##0\);_(* &quot;-&quot;??_);_(@_)">
                        <c:v>0</c:v>
                      </c:pt>
                      <c:pt idx="5" formatCode="_(* #,##0_);_(* \(#,##0\);_(* &quot;-&quot;??_);_(@_)">
                        <c:v>0</c:v>
                      </c:pt>
                      <c:pt idx="6" formatCode="_(* #,##0_);_(* \(#,##0\);_(* &quot;-&quot;??_);_(@_)">
                        <c:v>0</c:v>
                      </c:pt>
                      <c:pt idx="7" formatCode="_(* #,##0_);_(* \(#,##0\);_(* &quot;-&quot;??_);_(@_)">
                        <c:v>0</c:v>
                      </c:pt>
                      <c:pt idx="8" formatCode="_(* #,##0_);_(* \(#,##0\);_(* &quot;-&quot;??_);_(@_)">
                        <c:v>0</c:v>
                      </c:pt>
                      <c:pt idx="9" formatCode="_(* #,##0_);_(* \(#,##0\);_(* &quot;-&quot;??_);_(@_)">
                        <c:v>0</c:v>
                      </c:pt>
                      <c:pt idx="10" formatCode="_(* #,##0_);_(* \(#,##0\);_(* &quot;-&quot;??_);_(@_)">
                        <c:v>0</c:v>
                      </c:pt>
                      <c:pt idx="11" formatCode="_(* #,##0_);_(* \(#,##0\);_(* &quot;-&quot;??_);_(@_)">
                        <c:v>0</c:v>
                      </c:pt>
                      <c:pt idx="12" formatCode="_(* #,##0_);_(* \(#,##0\);_(* &quot;-&quot;??_);_(@_)">
                        <c:v>-50000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18E-4E63-8C55-2181B32EBF7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Model!$B$31</c15:sqref>
                        </c15:formulaRef>
                      </c:ext>
                    </c:extLst>
                    <c:strCache>
                      <c:ptCount val="1"/>
                      <c:pt idx="0">
                        <c:v>Other1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Model!$C$31:$T$31</c15:sqref>
                        </c15:fullRef>
                        <c15:formulaRef>
                          <c15:sqref>Model!$D$31:$P$31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-250</c:v>
                      </c:pt>
                      <c:pt idx="2" formatCode="_(* #,##0_);_(* \(#,##0\);_(* &quot;-&quot;??_);_(@_)">
                        <c:v>-250</c:v>
                      </c:pt>
                      <c:pt idx="3" formatCode="_(* #,##0_);_(* \(#,##0\);_(* &quot;-&quot;??_);_(@_)">
                        <c:v>-250</c:v>
                      </c:pt>
                      <c:pt idx="4" formatCode="_(* #,##0_);_(* \(#,##0\);_(* &quot;-&quot;??_);_(@_)">
                        <c:v>-250</c:v>
                      </c:pt>
                      <c:pt idx="5" formatCode="_(* #,##0_);_(* \(#,##0\);_(* &quot;-&quot;??_);_(@_)">
                        <c:v>-250</c:v>
                      </c:pt>
                      <c:pt idx="6" formatCode="_(* #,##0_);_(* \(#,##0\);_(* &quot;-&quot;??_);_(@_)">
                        <c:v>-250</c:v>
                      </c:pt>
                      <c:pt idx="7" formatCode="_(* #,##0_);_(* \(#,##0\);_(* &quot;-&quot;??_);_(@_)">
                        <c:v>-250</c:v>
                      </c:pt>
                      <c:pt idx="8" formatCode="_(* #,##0_);_(* \(#,##0\);_(* &quot;-&quot;??_);_(@_)">
                        <c:v>-250</c:v>
                      </c:pt>
                      <c:pt idx="9" formatCode="_(* #,##0_);_(* \(#,##0\);_(* &quot;-&quot;??_);_(@_)">
                        <c:v>-250</c:v>
                      </c:pt>
                      <c:pt idx="10" formatCode="_(* #,##0_);_(* \(#,##0\);_(* &quot;-&quot;??_);_(@_)">
                        <c:v>-250</c:v>
                      </c:pt>
                      <c:pt idx="11" formatCode="_(* #,##0_);_(* \(#,##0\);_(* &quot;-&quot;??_);_(@_)">
                        <c:v>-250</c:v>
                      </c:pt>
                      <c:pt idx="12" formatCode="_(* #,##0_);_(* \(#,##0\);_(* &quot;-&quot;??_);_(@_)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18E-4E63-8C55-2181B32EBF7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Model!$B$32</c15:sqref>
                        </c15:formulaRef>
                      </c:ext>
                    </c:extLst>
                    <c:strCache>
                      <c:ptCount val="1"/>
                      <c:pt idx="0">
                        <c:v>Other2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Model!$C$32:$T$32</c15:sqref>
                        </c15:fullRef>
                        <c15:formulaRef>
                          <c15:sqref>Model!$D$32:$P$32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 formatCode="_(* #,##0_);_(* \(#,##0\);_(* &quot;-&quot;??_);_(@_)">
                        <c:v>-250</c:v>
                      </c:pt>
                      <c:pt idx="2" formatCode="_(* #,##0_);_(* \(#,##0\);_(* &quot;-&quot;??_);_(@_)">
                        <c:v>-250</c:v>
                      </c:pt>
                      <c:pt idx="3" formatCode="_(* #,##0_);_(* \(#,##0\);_(* &quot;-&quot;??_);_(@_)">
                        <c:v>-250</c:v>
                      </c:pt>
                      <c:pt idx="4" formatCode="_(* #,##0_);_(* \(#,##0\);_(* &quot;-&quot;??_);_(@_)">
                        <c:v>-250</c:v>
                      </c:pt>
                      <c:pt idx="5" formatCode="_(* #,##0_);_(* \(#,##0\);_(* &quot;-&quot;??_);_(@_)">
                        <c:v>-250</c:v>
                      </c:pt>
                      <c:pt idx="6" formatCode="_(* #,##0_);_(* \(#,##0\);_(* &quot;-&quot;??_);_(@_)">
                        <c:v>-250</c:v>
                      </c:pt>
                      <c:pt idx="7" formatCode="_(* #,##0_);_(* \(#,##0\);_(* &quot;-&quot;??_);_(@_)">
                        <c:v>-250</c:v>
                      </c:pt>
                      <c:pt idx="8" formatCode="_(* #,##0_);_(* \(#,##0\);_(* &quot;-&quot;??_);_(@_)">
                        <c:v>-250</c:v>
                      </c:pt>
                      <c:pt idx="9" formatCode="_(* #,##0_);_(* \(#,##0\);_(* &quot;-&quot;??_);_(@_)">
                        <c:v>-250</c:v>
                      </c:pt>
                      <c:pt idx="10" formatCode="_(* #,##0_);_(* \(#,##0\);_(* &quot;-&quot;??_);_(@_)">
                        <c:v>-250</c:v>
                      </c:pt>
                      <c:pt idx="11" formatCode="_(* #,##0_);_(* \(#,##0\);_(* &quot;-&quot;??_);_(@_)">
                        <c:v>-250</c:v>
                      </c:pt>
                      <c:pt idx="12" formatCode="_(* #,##0_);_(* \(#,##0\);_(* &quot;-&quot;??_);_(@_)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18E-4E63-8C55-2181B32EBF7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Model!$D$18:$P$18</c15:sqref>
                        </c15:formulaRef>
                      </c:ext>
                    </c:extLst>
                    <c:strCache>
                      <c:ptCount val="13"/>
                      <c:pt idx="0">
                        <c:v>M0</c:v>
                      </c:pt>
                      <c:pt idx="1">
                        <c:v>M1</c:v>
                      </c:pt>
                      <c:pt idx="2">
                        <c:v>M2</c:v>
                      </c:pt>
                      <c:pt idx="3">
                        <c:v>M3</c:v>
                      </c:pt>
                      <c:pt idx="4">
                        <c:v>M4</c:v>
                      </c:pt>
                      <c:pt idx="5">
                        <c:v>M5</c:v>
                      </c:pt>
                      <c:pt idx="6">
                        <c:v>M6</c:v>
                      </c:pt>
                      <c:pt idx="7">
                        <c:v>M7</c:v>
                      </c:pt>
                      <c:pt idx="8">
                        <c:v>M8</c:v>
                      </c:pt>
                      <c:pt idx="9">
                        <c:v>M9</c:v>
                      </c:pt>
                      <c:pt idx="10">
                        <c:v>M10</c:v>
                      </c:pt>
                      <c:pt idx="11">
                        <c:v>M11</c:v>
                      </c:pt>
                      <c:pt idx="12">
                        <c:v>M12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Model!$C$34:$T$34</c15:sqref>
                        </c15:fullRef>
                        <c15:formulaRef>
                          <c15:sqref>Model!$D$34:$P$34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18E-4E63-8C55-2181B32EBF7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6"/>
          <c:order val="16"/>
          <c:tx>
            <c:strRef>
              <c:f>Model!$B$35</c:f>
              <c:strCache>
                <c:ptCount val="1"/>
                <c:pt idx="0">
                  <c:v>Profit / (loss)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Model!$C$18:$T$18</c15:sqref>
                  </c15:fullRef>
                </c:ext>
              </c:extLst>
              <c:f>Model!$D$18:$P$18</c:f>
              <c:strCache>
                <c:ptCount val="13"/>
                <c:pt idx="0">
                  <c:v>M0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  <c:pt idx="6">
                  <c:v>M6</c:v>
                </c:pt>
                <c:pt idx="7">
                  <c:v>M7</c:v>
                </c:pt>
                <c:pt idx="8">
                  <c:v>M8</c:v>
                </c:pt>
                <c:pt idx="9">
                  <c:v>M9</c:v>
                </c:pt>
                <c:pt idx="10">
                  <c:v>M10</c:v>
                </c:pt>
                <c:pt idx="11">
                  <c:v>M11</c:v>
                </c:pt>
                <c:pt idx="12">
                  <c:v>M12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Model!$C$35:$T$35</c15:sqref>
                  </c15:fullRef>
                </c:ext>
              </c:extLst>
              <c:f>Model!$D$35:$P$35</c:f>
              <c:numCache>
                <c:formatCode>General</c:formatCode>
                <c:ptCount val="13"/>
                <c:pt idx="1" formatCode="_(* #,##0_);_(* \(#,##0\);_(* &quot;-&quot;??_);_(@_)">
                  <c:v>42333.333333333328</c:v>
                </c:pt>
                <c:pt idx="2" formatCode="_(* #,##0_);_(* \(#,##0\);_(* &quot;-&quot;??_);_(@_)">
                  <c:v>42325</c:v>
                </c:pt>
                <c:pt idx="3" formatCode="_(* #,##0_);_(* \(#,##0\);_(* &quot;-&quot;??_);_(@_)">
                  <c:v>42318.333333333328</c:v>
                </c:pt>
                <c:pt idx="4" formatCode="_(* #,##0_);_(* \(#,##0\);_(* &quot;-&quot;??_);_(@_)">
                  <c:v>42313.333333333328</c:v>
                </c:pt>
                <c:pt idx="5" formatCode="_(* #,##0_);_(* \(#,##0\);_(* &quot;-&quot;??_);_(@_)">
                  <c:v>42310</c:v>
                </c:pt>
                <c:pt idx="6" formatCode="_(* #,##0_);_(* \(#,##0\);_(* &quot;-&quot;??_);_(@_)">
                  <c:v>42308.333333333328</c:v>
                </c:pt>
                <c:pt idx="7" formatCode="_(* #,##0_);_(* \(#,##0\);_(* &quot;-&quot;??_);_(@_)">
                  <c:v>42306.666666666672</c:v>
                </c:pt>
                <c:pt idx="8" formatCode="_(* #,##0_);_(* \(#,##0\);_(* &quot;-&quot;??_);_(@_)">
                  <c:v>42305</c:v>
                </c:pt>
                <c:pt idx="9" formatCode="_(* #,##0_);_(* \(#,##0\);_(* &quot;-&quot;??_);_(@_)">
                  <c:v>42303.333333333328</c:v>
                </c:pt>
                <c:pt idx="10" formatCode="_(* #,##0_);_(* \(#,##0\);_(* &quot;-&quot;??_);_(@_)">
                  <c:v>42301.666666666672</c:v>
                </c:pt>
                <c:pt idx="11" formatCode="_(* #,##0_);_(* \(#,##0\);_(* &quot;-&quot;??_);_(@_)">
                  <c:v>42300</c:v>
                </c:pt>
                <c:pt idx="12" formatCode="_(* #,##0_);_(* \(#,##0\);_(* &quot;-&quot;??_);_(@_)">
                  <c:v>-7701.6666666666715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18E-4E63-8C55-2181B32E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212495"/>
        <c:axId val="1330301887"/>
      </c:lineChart>
      <c:catAx>
        <c:axId val="155421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301887"/>
        <c:crosses val="autoZero"/>
        <c:auto val="1"/>
        <c:lblAlgn val="ctr"/>
        <c:lblOffset val="100"/>
        <c:noMultiLvlLbl val="0"/>
      </c:catAx>
      <c:valAx>
        <c:axId val="133030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8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212495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Model!$B$19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Model!$C$18:$T$18</c15:sqref>
                  </c15:fullRef>
                </c:ext>
              </c:extLst>
              <c:f>Model!$R$18:$T$18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Model!$C$19:$T$19</c15:sqref>
                  </c15:fullRef>
                </c:ext>
              </c:extLst>
              <c:f>Model!$R$19:$T$19</c:f>
              <c:numCache>
                <c:formatCode>General</c:formatCode>
                <c:ptCount val="3"/>
                <c:pt idx="0" formatCode="_(* #,##0_);_(* \(#,##0\);_(* &quot;-&quot;??_);_(@_)">
                  <c:v>720000</c:v>
                </c:pt>
                <c:pt idx="1" formatCode="_(* #,##0_);_(* \(#,##0\);_(* &quot;-&quot;??_);_(@_)">
                  <c:v>720000</c:v>
                </c:pt>
                <c:pt idx="2" formatCode="_(* #,##0_);_(* \(#,##0\);_(* &quot;-&quot;??_);_(@_)">
                  <c:v>720000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E-4E63-8C55-2181B32EBF70}"/>
            </c:ext>
          </c:extLst>
        </c:ser>
        <c:ser>
          <c:idx val="14"/>
          <c:order val="14"/>
          <c:tx>
            <c:v>Expenses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Model!$C$18:$T$18</c15:sqref>
                  </c15:fullRef>
                </c:ext>
              </c:extLst>
              <c:f>Model!$R$18:$T$18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Model!$C$33:$T$33</c15:sqref>
                  </c15:fullRef>
                </c:ext>
              </c:extLst>
              <c:f>Model!$R$33:$T$33</c:f>
              <c:numCache>
                <c:formatCode>General</c:formatCode>
                <c:ptCount val="3"/>
                <c:pt idx="0" formatCode="_(* #,##0_);_(* \(#,##0\);_(* &quot;-&quot;??_);_(@_)">
                  <c:v>-262276.66666666663</c:v>
                </c:pt>
                <c:pt idx="1" formatCode="_(* #,##0_);_(* \(#,##0\);_(* &quot;-&quot;??_);_(@_)">
                  <c:v>-262204.66666666663</c:v>
                </c:pt>
                <c:pt idx="2" formatCode="_(* #,##0_);_(* \(#,##0\);_(* &quot;-&quot;??_);_(@_)">
                  <c:v>-262003.73333333334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8E-4E63-8C55-2181B32E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212495"/>
        <c:axId val="133030188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Model!$B$20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Model!$C$20:$T$20</c15:sqref>
                        </c15:fullRef>
                        <c15:formulaRef>
                          <c15:sqref>Model!$R$20:$T$20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8E-4E63-8C55-2181B32EBF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Model!$B$21</c15:sqref>
                        </c15:formulaRef>
                      </c:ext>
                    </c:extLst>
                    <c:strCache>
                      <c:ptCount val="1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Model!$C$21:$T$21</c15:sqref>
                        </c15:fullRef>
                        <c15:formulaRef>
                          <c15:sqref>Model!$R$21:$T$21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18E-4E63-8C55-2181B32EBF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</c15:sqref>
                        </c15:formulaRef>
                      </c:ext>
                    </c:extLst>
                    <c:strCache>
                      <c:ptCount val="1"/>
                      <c:pt idx="0">
                        <c:v>Salaries &amp; benefits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Model!$C$22:$T$22</c15:sqref>
                        </c15:fullRef>
                        <c15:formulaRef>
                          <c15:sqref>Model!$R$22:$T$22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-60000</c:v>
                      </c:pt>
                      <c:pt idx="1">
                        <c:v>-60000</c:v>
                      </c:pt>
                      <c:pt idx="2">
                        <c:v>-60000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18E-4E63-8C55-2181B32EBF7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Model!$B$23</c15:sqref>
                        </c15:formulaRef>
                      </c:ext>
                    </c:extLst>
                    <c:strCache>
                      <c:ptCount val="1"/>
                      <c:pt idx="0">
                        <c:v>Depreciation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Model!$C$23:$T$23</c15:sqref>
                        </c15:fullRef>
                        <c15:formulaRef>
                          <c15:sqref>Model!$R$23:$T$23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-2276.6666666666661</c:v>
                      </c:pt>
                      <c:pt idx="1">
                        <c:v>-2204.666666666667</c:v>
                      </c:pt>
                      <c:pt idx="2">
                        <c:v>-2003.7333333333336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18E-4E63-8C55-2181B32EBF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Model!$B$24</c15:sqref>
                        </c15:formulaRef>
                      </c:ext>
                    </c:extLst>
                    <c:strCache>
                      <c:ptCount val="1"/>
                      <c:pt idx="0">
                        <c:v>Repairs &amp; maintenance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Model!$C$24:$T$24</c15:sqref>
                        </c15:fullRef>
                        <c15:formulaRef>
                          <c15:sqref>Model!$R$24:$T$24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-24000</c:v>
                      </c:pt>
                      <c:pt idx="1" formatCode="_(* #,##0_);_(* \(#,##0\);_(* &quot;-&quot;??_);_(@_)">
                        <c:v>-24000</c:v>
                      </c:pt>
                      <c:pt idx="2" formatCode="_(* #,##0_);_(* \(#,##0\);_(* &quot;-&quot;??_);_(@_)">
                        <c:v>-24000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18E-4E63-8C55-2181B32EBF7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Model!$B$25</c15:sqref>
                        </c15:formulaRef>
                      </c:ext>
                    </c:extLst>
                    <c:strCache>
                      <c:ptCount val="1"/>
                      <c:pt idx="0">
                        <c:v>Entertainment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Model!$C$25:$T$25</c15:sqref>
                        </c15:fullRef>
                        <c15:formulaRef>
                          <c15:sqref>Model!$R$25:$T$25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-6000</c:v>
                      </c:pt>
                      <c:pt idx="1" formatCode="_(* #,##0_);_(* \(#,##0\);_(* &quot;-&quot;??_);_(@_)">
                        <c:v>-6000</c:v>
                      </c:pt>
                      <c:pt idx="2" formatCode="_(* #,##0_);_(* \(#,##0\);_(* &quot;-&quot;??_);_(@_)">
                        <c:v>-6000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18E-4E63-8C55-2181B32EBF7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Model!$B$26</c15:sqref>
                        </c15:formulaRef>
                      </c:ext>
                    </c:extLst>
                    <c:strCache>
                      <c:ptCount val="1"/>
                      <c:pt idx="0">
                        <c:v>Travelling &amp; fuel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Model!$C$26:$T$26</c15:sqref>
                        </c15:fullRef>
                        <c15:formulaRef>
                          <c15:sqref>Model!$R$26:$T$26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-6000</c:v>
                      </c:pt>
                      <c:pt idx="1" formatCode="_(* #,##0_);_(* \(#,##0\);_(* &quot;-&quot;??_);_(@_)">
                        <c:v>-6000</c:v>
                      </c:pt>
                      <c:pt idx="2" formatCode="_(* #,##0_);_(* \(#,##0\);_(* &quot;-&quot;??_);_(@_)">
                        <c:v>-6000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18E-4E63-8C55-2181B32EBF7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Model!$B$27</c15:sqref>
                        </c15:formulaRef>
                      </c:ext>
                    </c:extLst>
                    <c:strCache>
                      <c:ptCount val="1"/>
                      <c:pt idx="0">
                        <c:v>Mess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Model!$C$27:$T$27</c15:sqref>
                        </c15:fullRef>
                        <c15:formulaRef>
                          <c15:sqref>Model!$R$27:$T$27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-24000</c:v>
                      </c:pt>
                      <c:pt idx="1" formatCode="_(* #,##0_);_(* \(#,##0\);_(* &quot;-&quot;??_);_(@_)">
                        <c:v>-24000</c:v>
                      </c:pt>
                      <c:pt idx="2" formatCode="_(* #,##0_);_(* \(#,##0\);_(* &quot;-&quot;??_);_(@_)">
                        <c:v>-24000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18E-4E63-8C55-2181B32EBF7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Model!$B$28</c15:sqref>
                        </c15:formulaRef>
                      </c:ext>
                    </c:extLst>
                    <c:strCache>
                      <c:ptCount val="1"/>
                      <c:pt idx="0">
                        <c:v>Utilities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Model!$C$28:$T$28</c15:sqref>
                        </c15:fullRef>
                        <c15:formulaRef>
                          <c15:sqref>Model!$R$28:$T$28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-72000</c:v>
                      </c:pt>
                      <c:pt idx="1" formatCode="_(* #,##0_);_(* \(#,##0\);_(* &quot;-&quot;??_);_(@_)">
                        <c:v>-72000</c:v>
                      </c:pt>
                      <c:pt idx="2" formatCode="_(* #,##0_);_(* \(#,##0\);_(* &quot;-&quot;??_);_(@_)">
                        <c:v>-72000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18E-4E63-8C55-2181B32EBF7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Model!$B$29</c15:sqref>
                        </c15:formulaRef>
                      </c:ext>
                    </c:extLst>
                    <c:strCache>
                      <c:ptCount val="1"/>
                      <c:pt idx="0">
                        <c:v>Taxes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Model!$C$29:$T$29</c15:sqref>
                        </c15:fullRef>
                        <c15:formulaRef>
                          <c15:sqref>Model!$R$29:$T$29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-12000</c:v>
                      </c:pt>
                      <c:pt idx="1" formatCode="_(* #,##0_);_(* \(#,##0\);_(* &quot;-&quot;??_);_(@_)">
                        <c:v>-12000</c:v>
                      </c:pt>
                      <c:pt idx="2" formatCode="_(* #,##0_);_(* \(#,##0\);_(* &quot;-&quot;??_);_(@_)">
                        <c:v>-12000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18E-4E63-8C55-2181B32EBF7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Model!$B$30</c15:sqref>
                        </c15:formulaRef>
                      </c:ext>
                    </c:extLst>
                    <c:strCache>
                      <c:ptCount val="1"/>
                      <c:pt idx="0">
                        <c:v>Lease rentals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Model!$C$30:$T$30</c15:sqref>
                        </c15:fullRef>
                        <c15:formulaRef>
                          <c15:sqref>Model!$R$30:$T$30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-50000</c:v>
                      </c:pt>
                      <c:pt idx="1" formatCode="_(* #,##0_);_(* \(#,##0\);_(* &quot;-&quot;??_);_(@_)">
                        <c:v>-50000</c:v>
                      </c:pt>
                      <c:pt idx="2" formatCode="_(* #,##0_);_(* \(#,##0\);_(* &quot;-&quot;??_);_(@_)">
                        <c:v>-50000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18E-4E63-8C55-2181B32EBF7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Model!$B$31</c15:sqref>
                        </c15:formulaRef>
                      </c:ext>
                    </c:extLst>
                    <c:strCache>
                      <c:ptCount val="1"/>
                      <c:pt idx="0">
                        <c:v>Other1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Model!$C$31:$T$31</c15:sqref>
                        </c15:fullRef>
                        <c15:formulaRef>
                          <c15:sqref>Model!$R$31:$T$31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-3000</c:v>
                      </c:pt>
                      <c:pt idx="1" formatCode="_(* #,##0_);_(* \(#,##0\);_(* &quot;-&quot;??_);_(@_)">
                        <c:v>-3000</c:v>
                      </c:pt>
                      <c:pt idx="2" formatCode="_(* #,##0_);_(* \(#,##0\);_(* &quot;-&quot;??_);_(@_)">
                        <c:v>-3000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18E-4E63-8C55-2181B32EBF7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Model!$B$32</c15:sqref>
                        </c15:formulaRef>
                      </c:ext>
                    </c:extLst>
                    <c:strCache>
                      <c:ptCount val="1"/>
                      <c:pt idx="0">
                        <c:v>Other2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Model!$C$32:$T$32</c15:sqref>
                        </c15:fullRef>
                        <c15:formulaRef>
                          <c15:sqref>Model!$R$32:$T$32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_(* #,##0_);_(* \(#,##0\);_(* &quot;-&quot;??_);_(@_)">
                        <c:v>-3000</c:v>
                      </c:pt>
                      <c:pt idx="1" formatCode="_(* #,##0_);_(* \(#,##0\);_(* &quot;-&quot;??_);_(@_)">
                        <c:v>-3000</c:v>
                      </c:pt>
                      <c:pt idx="2" formatCode="_(* #,##0_);_(* \(#,##0\);_(* &quot;-&quot;??_);_(@_)">
                        <c:v>-3000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18E-4E63-8C55-2181B32EBF7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Model!$C$18:$T$18</c15:sqref>
                        </c15:fullRef>
                        <c15:formulaRef>
                          <c15:sqref>Model!$R$18:$T$18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Model!$C$34:$T$34</c15:sqref>
                        </c15:fullRef>
                        <c15:formulaRef>
                          <c15:sqref>Model!$R$34:$T$34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18E-4E63-8C55-2181B32EBF7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6"/>
          <c:order val="16"/>
          <c:tx>
            <c:strRef>
              <c:f>Model!$B$35</c:f>
              <c:strCache>
                <c:ptCount val="1"/>
                <c:pt idx="0">
                  <c:v>Profit / (loss)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Model!$C$18:$T$18</c15:sqref>
                  </c15:fullRef>
                </c:ext>
              </c:extLst>
              <c:f>Model!$R$18:$T$18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Model!$C$35:$T$35</c15:sqref>
                  </c15:fullRef>
                </c:ext>
              </c:extLst>
              <c:f>Model!$R$35:$T$35</c:f>
              <c:numCache>
                <c:formatCode>General</c:formatCode>
                <c:ptCount val="3"/>
                <c:pt idx="0" formatCode="_(* #,##0_);_(* \(#,##0\);_(* &quot;-&quot;??_);_(@_)">
                  <c:v>457723.33333333337</c:v>
                </c:pt>
                <c:pt idx="1" formatCode="_(* #,##0_);_(* \(#,##0\);_(* &quot;-&quot;??_);_(@_)">
                  <c:v>457795.33333333337</c:v>
                </c:pt>
                <c:pt idx="2" formatCode="_(* #,##0_);_(* \(#,##0\);_(* &quot;-&quot;??_);_(@_)">
                  <c:v>457996.26666666666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18E-4E63-8C55-2181B32E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212495"/>
        <c:axId val="1330301887"/>
      </c:lineChart>
      <c:catAx>
        <c:axId val="155421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301887"/>
        <c:crosses val="autoZero"/>
        <c:auto val="1"/>
        <c:lblAlgn val="ctr"/>
        <c:lblOffset val="100"/>
        <c:noMultiLvlLbl val="0"/>
      </c:catAx>
      <c:valAx>
        <c:axId val="133030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8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212495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7"/>
          <c:order val="17"/>
          <c:dPt>
            <c:idx val="0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622-46BF-99DB-A5D07BC7EBEF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622-46BF-99DB-A5D07BC7EBEF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622-46BF-99DB-A5D07BC7EBEF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622-46BF-99DB-A5D07BC7EBEF}"/>
              </c:ext>
            </c:extLst>
          </c:dPt>
          <c:dPt>
            <c:idx val="4"/>
            <c:bubble3D val="0"/>
            <c:spPr>
              <a:solidFill>
                <a:srgbClr val="99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622-46BF-99DB-A5D07BC7EBEF}"/>
              </c:ext>
            </c:extLst>
          </c:dPt>
          <c:dPt>
            <c:idx val="5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622-46BF-99DB-A5D07BC7EB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622-46BF-99DB-A5D07BC7EBEF}"/>
              </c:ext>
            </c:extLst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622-46BF-99DB-A5D07BC7EBEF}"/>
              </c:ext>
            </c:extLst>
          </c:dPt>
          <c:dPt>
            <c:idx val="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622-46BF-99DB-A5D07BC7EBEF}"/>
              </c:ext>
            </c:extLst>
          </c:dPt>
          <c:dPt>
            <c:idx val="9"/>
            <c:bubble3D val="0"/>
            <c:spPr>
              <a:solidFill>
                <a:srgbClr val="FFE28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622-46BF-99DB-A5D07BC7EBEF}"/>
              </c:ext>
            </c:extLst>
          </c:dPt>
          <c:dPt>
            <c:idx val="1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622-46BF-99DB-A5D07BC7E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Model!$B$22:$B$32</c:f>
              <c:strCache>
                <c:ptCount val="11"/>
                <c:pt idx="0">
                  <c:v>Salaries &amp; benefits</c:v>
                </c:pt>
                <c:pt idx="1">
                  <c:v>Depreciation</c:v>
                </c:pt>
                <c:pt idx="2">
                  <c:v>Repairs &amp; maintenance</c:v>
                </c:pt>
                <c:pt idx="3">
                  <c:v>Entertainment</c:v>
                </c:pt>
                <c:pt idx="4">
                  <c:v>Travelling &amp; fuel</c:v>
                </c:pt>
                <c:pt idx="5">
                  <c:v>Mess</c:v>
                </c:pt>
                <c:pt idx="6">
                  <c:v>Utilities</c:v>
                </c:pt>
                <c:pt idx="7">
                  <c:v>Taxes</c:v>
                </c:pt>
                <c:pt idx="8">
                  <c:v>Lease rentals</c:v>
                </c:pt>
                <c:pt idx="9">
                  <c:v>Other1</c:v>
                </c:pt>
                <c:pt idx="10">
                  <c:v>Other2</c:v>
                </c:pt>
              </c:strCache>
            </c:strRef>
          </c:cat>
          <c:val>
            <c:numRef>
              <c:f>Model!$R$22:$R$32</c:f>
              <c:numCache>
                <c:formatCode>_(* #,##0_);_(* \(#,##0\);_(* "-"??_);_(@_)</c:formatCode>
                <c:ptCount val="11"/>
                <c:pt idx="0">
                  <c:v>-60000</c:v>
                </c:pt>
                <c:pt idx="1">
                  <c:v>-2276.6666666666661</c:v>
                </c:pt>
                <c:pt idx="2">
                  <c:v>-24000</c:v>
                </c:pt>
                <c:pt idx="3">
                  <c:v>-6000</c:v>
                </c:pt>
                <c:pt idx="4">
                  <c:v>-6000</c:v>
                </c:pt>
                <c:pt idx="5">
                  <c:v>-24000</c:v>
                </c:pt>
                <c:pt idx="6">
                  <c:v>-72000</c:v>
                </c:pt>
                <c:pt idx="7">
                  <c:v>-12000</c:v>
                </c:pt>
                <c:pt idx="8">
                  <c:v>-50000</c:v>
                </c:pt>
                <c:pt idx="9">
                  <c:v>-3000</c:v>
                </c:pt>
                <c:pt idx="10">
                  <c:v>-3000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622-46BF-99DB-A5D07BC7EBE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9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B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Model!$C$22:$C$32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622-46BF-99DB-A5D07BC7EBEF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Model!$D$22:$D$32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622-46BF-99DB-A5D07BC7EBEF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Model!$E$22:$E$32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-166.66666666666666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622-46BF-99DB-A5D07BC7EBEF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Model!$F$22:$F$32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-175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622-46BF-99DB-A5D07BC7EBEF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Model!$G$22:$G$32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-181.66666666666666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622-46BF-99DB-A5D07BC7EBEF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Model!$H$22:$H$32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-186.66666666666666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622-46BF-99DB-A5D07BC7EBEF}"/>
                  </c:ext>
                </c:extLst>
              </c15:ser>
            </c15:filteredPieSeries>
            <c15:filteredPieSeries>
              <c15:ser>
                <c:idx val="6"/>
                <c:order val="6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5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7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9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B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D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F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Model!$I$22:$I$32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-190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622-46BF-99DB-A5D07BC7EBEF}"/>
                  </c:ext>
                </c:extLst>
              </c15:ser>
            </c15:filteredPieSeries>
            <c15:filteredPieSeries>
              <c15:ser>
                <c:idx val="7"/>
                <c:order val="7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1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3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5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7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Model!$J$22:$J$32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-191.66666666666666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622-46BF-99DB-A5D07BC7EBEF}"/>
                  </c:ext>
                </c:extLst>
              </c15:ser>
            </c15:filteredPieSeries>
            <c15:filteredPieSeries>
              <c15:ser>
                <c:idx val="8"/>
                <c:order val="8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Model!$K$22:$K$32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-193.33333333333331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622-46BF-99DB-A5D07BC7EBEF}"/>
                  </c:ext>
                </c:extLst>
              </c15:ser>
            </c15:filteredPieSeries>
            <c15:filteredPieSeries>
              <c15:ser>
                <c:idx val="9"/>
                <c:order val="9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5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1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Model!$L$22:$L$32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-194.99999999999997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622-46BF-99DB-A5D07BC7EBEF}"/>
                  </c:ext>
                </c:extLst>
              </c15:ser>
            </c15:filteredPieSeries>
            <c15:filteredPieSeries>
              <c15:ser>
                <c:idx val="10"/>
                <c:order val="1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3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5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7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D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5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Model!$M$22:$M$32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-196.66666666666663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622-46BF-99DB-A5D07BC7EBEF}"/>
                  </c:ext>
                </c:extLst>
              </c15:ser>
            </c15:filteredPieSeries>
            <c15:filteredPieSeries>
              <c15:ser>
                <c:idx val="11"/>
                <c:order val="1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1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3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5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7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9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B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D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Model!$N$22:$N$32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-198.33333333333329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622-46BF-99DB-A5D07BC7EBEF}"/>
                  </c:ext>
                </c:extLst>
              </c15:ser>
            </c15:filteredPieSeries>
            <c15:filteredPieSeries>
              <c15:ser>
                <c:idx val="12"/>
                <c:order val="1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1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3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5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7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9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B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D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F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1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3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Model!$O$22:$O$32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-199.99999999999994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622-46BF-99DB-A5D07BC7EBEF}"/>
                  </c:ext>
                </c:extLst>
              </c15:ser>
            </c15:filteredPieSeries>
            <c15:filteredPieSeries>
              <c15:ser>
                <c:idx val="13"/>
                <c:order val="1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5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B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3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Model!$P$22:$P$32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-5000</c:v>
                      </c:pt>
                      <c:pt idx="1">
                        <c:v>-201.6666666666666</c:v>
                      </c:pt>
                      <c:pt idx="2">
                        <c:v>-2000</c:v>
                      </c:pt>
                      <c:pt idx="3">
                        <c:v>-500</c:v>
                      </c:pt>
                      <c:pt idx="4">
                        <c:v>-500</c:v>
                      </c:pt>
                      <c:pt idx="5">
                        <c:v>-2000</c:v>
                      </c:pt>
                      <c:pt idx="6">
                        <c:v>-6000</c:v>
                      </c:pt>
                      <c:pt idx="7">
                        <c:v>-1000</c:v>
                      </c:pt>
                      <c:pt idx="8">
                        <c:v>-50000</c:v>
                      </c:pt>
                      <c:pt idx="9">
                        <c:v>-250</c:v>
                      </c:pt>
                      <c:pt idx="10">
                        <c:v>-250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622-46BF-99DB-A5D07BC7EBEF}"/>
                  </c:ext>
                </c:extLst>
              </c15:ser>
            </c15:filteredPieSeries>
            <c15:filteredPieSeries>
              <c15:ser>
                <c:idx val="14"/>
                <c:order val="1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F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1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3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5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7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9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B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D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5F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Model!$Q$22:$Q$32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622-46BF-99DB-A5D07BC7EBEF}"/>
                  </c:ext>
                </c:extLst>
              </c15:ser>
            </c15:filteredPieSeries>
            <c15:filteredPieSeries>
              <c15:ser>
                <c:idx val="15"/>
                <c:order val="15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1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3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5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7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9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B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D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6F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1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3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5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Model!$R$22:$R$32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-60000</c:v>
                      </c:pt>
                      <c:pt idx="1">
                        <c:v>-2276.6666666666661</c:v>
                      </c:pt>
                      <c:pt idx="2">
                        <c:v>-24000</c:v>
                      </c:pt>
                      <c:pt idx="3">
                        <c:v>-6000</c:v>
                      </c:pt>
                      <c:pt idx="4">
                        <c:v>-6000</c:v>
                      </c:pt>
                      <c:pt idx="5">
                        <c:v>-24000</c:v>
                      </c:pt>
                      <c:pt idx="6">
                        <c:v>-72000</c:v>
                      </c:pt>
                      <c:pt idx="7">
                        <c:v>-12000</c:v>
                      </c:pt>
                      <c:pt idx="8">
                        <c:v>-50000</c:v>
                      </c:pt>
                      <c:pt idx="9">
                        <c:v>-3000</c:v>
                      </c:pt>
                      <c:pt idx="10">
                        <c:v>-3000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622-46BF-99DB-A5D07BC7EBEF}"/>
                  </c:ext>
                </c:extLst>
              </c15:ser>
            </c15:filteredPieSeries>
            <c15:filteredPieSeries>
              <c15:ser>
                <c:idx val="16"/>
                <c:order val="16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7-4256-4433-BB29-1C3D833B119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9-4256-4433-BB29-1C3D833B119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B-4256-4433-BB29-1C3D833B119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D-4256-4433-BB29-1C3D833B119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7F-4256-4433-BB29-1C3D833B119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81-4256-4433-BB29-1C3D833B119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83-4256-4433-BB29-1C3D833B119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85-4256-4433-BB29-1C3D833B119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87-4256-4433-BB29-1C3D833B119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89-4256-4433-BB29-1C3D833B119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8B-4256-4433-BB29-1C3D833B119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Model!$B$22:$B$32</c15:sqref>
                        </c15:formulaRef>
                      </c:ext>
                    </c:extLst>
                    <c:strCache>
                      <c:ptCount val="11"/>
                      <c:pt idx="0">
                        <c:v>Salaries &amp; benefits</c:v>
                      </c:pt>
                      <c:pt idx="1">
                        <c:v>Depreciation</c:v>
                      </c:pt>
                      <c:pt idx="2">
                        <c:v>Repairs &amp; maintenance</c:v>
                      </c:pt>
                      <c:pt idx="3">
                        <c:v>Entertainment</c:v>
                      </c:pt>
                      <c:pt idx="4">
                        <c:v>Travelling &amp; fuel</c:v>
                      </c:pt>
                      <c:pt idx="5">
                        <c:v>Mess</c:v>
                      </c:pt>
                      <c:pt idx="6">
                        <c:v>Utilities</c:v>
                      </c:pt>
                      <c:pt idx="7">
                        <c:v>Taxes</c:v>
                      </c:pt>
                      <c:pt idx="8">
                        <c:v>Lease rentals</c:v>
                      </c:pt>
                      <c:pt idx="9">
                        <c:v>Other1</c:v>
                      </c:pt>
                      <c:pt idx="10">
                        <c:v>Other2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Model!$S$22:$S$32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-60000</c:v>
                      </c:pt>
                      <c:pt idx="1">
                        <c:v>-2204.666666666667</c:v>
                      </c:pt>
                      <c:pt idx="2">
                        <c:v>-24000</c:v>
                      </c:pt>
                      <c:pt idx="3">
                        <c:v>-6000</c:v>
                      </c:pt>
                      <c:pt idx="4">
                        <c:v>-6000</c:v>
                      </c:pt>
                      <c:pt idx="5">
                        <c:v>-24000</c:v>
                      </c:pt>
                      <c:pt idx="6">
                        <c:v>-72000</c:v>
                      </c:pt>
                      <c:pt idx="7">
                        <c:v>-12000</c:v>
                      </c:pt>
                      <c:pt idx="8">
                        <c:v>-50000</c:v>
                      </c:pt>
                      <c:pt idx="9">
                        <c:v>-3000</c:v>
                      </c:pt>
                      <c:pt idx="10">
                        <c:v>-3000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622-46BF-99DB-A5D07BC7EBE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60473764268242"/>
          <c:y val="0.45733331732866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187558690583082"/>
          <c:y val="1.2814347758028083E-2"/>
          <c:w val="0.65210067784663417"/>
          <c:h val="0.97815093689760513"/>
        </c:manualLayout>
      </c:layout>
      <c:doughnutChart>
        <c:varyColors val="1"/>
        <c:ser>
          <c:idx val="1"/>
          <c:order val="1"/>
          <c:tx>
            <c:strRef>
              <c:f>Model!$B$40</c:f>
              <c:strCache>
                <c:ptCount val="1"/>
                <c:pt idx="0">
                  <c:v>Profit / (loss) for the period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FFC-4318-AE9B-994549F6FF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FC-4318-AE9B-994549F6FF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FC-4318-AE9B-994549F6FF83}"/>
              </c:ext>
            </c:extLst>
          </c:dPt>
          <c:dLbls>
            <c:dLbl>
              <c:idx val="0"/>
              <c:layout>
                <c:manualLayout>
                  <c:x val="-0.10266675311364261"/>
                  <c:y val="-3.11111100223583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05926495464635"/>
                      <c:h val="0.160688883265480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FFC-4318-AE9B-994549F6FF83}"/>
                </c:ext>
              </c:extLst>
            </c:dLbl>
            <c:dLbl>
              <c:idx val="1"/>
              <c:layout>
                <c:manualLayout>
                  <c:x val="0.23278804235814707"/>
                  <c:y val="8.0888886058131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14230990456974"/>
                      <c:h val="0.221448881139146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FFC-4318-AE9B-994549F6FF83}"/>
                </c:ext>
              </c:extLst>
            </c:dLbl>
            <c:dLbl>
              <c:idx val="2"/>
              <c:layout>
                <c:manualLayout>
                  <c:x val="0.19392601663113521"/>
                  <c:y val="1.1173052977320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05926495464635"/>
                      <c:h val="0.19548016813717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FFC-4318-AE9B-994549F6F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Model!$R$38:$T$38</c:f>
              <c:strCache>
                <c:ptCount val="3"/>
                <c:pt idx="0">
                  <c:v>Y1</c:v>
                </c:pt>
                <c:pt idx="1">
                  <c:v>Y2</c:v>
                </c:pt>
                <c:pt idx="2">
                  <c:v>Y3</c:v>
                </c:pt>
              </c:strCache>
            </c:strRef>
          </c:cat>
          <c:val>
            <c:numRef>
              <c:f>Model!$R$40:$T$40</c:f>
              <c:numCache>
                <c:formatCode>_(* #,##0_);_(* \(#,##0\);_(* "-"??_);_(@_)</c:formatCode>
                <c:ptCount val="3"/>
                <c:pt idx="0">
                  <c:v>457723.33333333331</c:v>
                </c:pt>
                <c:pt idx="1">
                  <c:v>457795.33333333337</c:v>
                </c:pt>
                <c:pt idx="2">
                  <c:v>457996.26666666666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C-4318-AE9B-994549F6FF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1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Model!$B$39</c15:sqref>
                        </c15:formulaRef>
                      </c:ext>
                    </c:extLst>
                    <c:strCache>
                      <c:ptCount val="1"/>
                      <c:pt idx="0">
                        <c:v>Opening retained earnings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6FC9-40CF-A715-D583DC680BD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6FC9-40CF-A715-D583DC680BD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6FC9-40CF-A715-D583DC680BD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Model!$R$38:$T$38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Model!$R$39:$T$39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0</c:v>
                      </c:pt>
                      <c:pt idx="1">
                        <c:v>457723.33333333331</c:v>
                      </c:pt>
                      <c:pt idx="2">
                        <c:v>915518.66666666674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FFC-4318-AE9B-994549F6FF83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Model!$B$41</c15:sqref>
                        </c15:formulaRef>
                      </c:ext>
                    </c:extLst>
                    <c:strCache>
                      <c:ptCount val="1"/>
                      <c:pt idx="0">
                        <c:v>Closing retained earnings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6FC9-40CF-A715-D583DC680BD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6FC9-40CF-A715-D583DC680BD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FC9-40CF-A715-D583DC680BD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Model!$R$38:$T$38</c15:sqref>
                        </c15:formulaRef>
                      </c:ext>
                    </c:extLst>
                    <c:strCache>
                      <c:ptCount val="3"/>
                      <c:pt idx="0">
                        <c:v>Y1</c:v>
                      </c:pt>
                      <c:pt idx="1">
                        <c:v>Y2</c:v>
                      </c:pt>
                      <c:pt idx="2">
                        <c:v>Y3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Model!$R$41:$T$41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"/>
                      <c:pt idx="0">
                        <c:v>457723.33333333331</c:v>
                      </c:pt>
                      <c:pt idx="1">
                        <c:v>915518.66666666674</c:v>
                      </c:pt>
                      <c:pt idx="2">
                        <c:v>1373514.9333333333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FFC-4318-AE9B-994549F6FF83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</cx:f>
      </cx:strDim>
      <cx:numDim type="val">
        <cx:f dir="row">_xlchart.v1.4</cx:f>
      </cx:numDim>
    </cx:data>
    <cx:data id="1">
      <cx:strDim type="cat">
        <cx:f dir="row">_xlchart.v1.3</cx:f>
      </cx:strDim>
      <cx:numDim type="val">
        <cx:f dir="row">_xlchart.v1.5</cx:f>
      </cx:numDim>
    </cx:data>
    <cx:data id="2">
      <cx:strDim type="cat">
        <cx:f dir="row">_xlchart.v1.3</cx:f>
      </cx:strDim>
      <cx:numDim type="val">
        <cx:f dir="row">_xlchart.v1.6</cx:f>
      </cx:numDim>
    </cx:data>
  </cx:chartData>
  <cx:chart>
    <cx:plotArea>
      <cx:plotAreaRegion>
        <cx:series layoutId="waterfall" uniqueId="{A4A18E48-8D61-41AA-989D-91C4E91B7EF7}" formatIdx="0">
          <cx:tx>
            <cx:txData>
              <cx:f>_xlchart.v1.0</cx:f>
              <cx:v>Opening retained earnings</cx:v>
            </cx:txData>
          </cx:tx>
          <cx:dataLabels pos="outEnd">
            <cx:numFmt formatCode="#,##0_);(#,##0)" sourceLinked="0"/>
            <cx:spPr>
              <a:noFill/>
              <a:ln>
                <a:noFill/>
              </a:ln>
            </cx:spPr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en-US" sz="11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F87254BC-D19E-42FA-BFFB-0EBA1CD16FAD}" formatIdx="1">
          <cx:tx>
            <cx:txData>
              <cx:f>_xlchart.v1.1</cx:f>
              <cx:v>Profit / (loss) for the period</cx:v>
            </cx:txData>
          </cx:tx>
          <cx:dataLabels pos="outEnd"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88956DA2-95F0-43CA-95B8-17B9B84ED8E0}" formatIdx="2">
          <cx:tx>
            <cx:txData>
              <cx:f>_xlchart.v1.2</cx:f>
              <cx:v>Closing retained earnings</cx:v>
            </cx:txData>
          </cx:tx>
          <cx:dataLabels pos="outEnd"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/>
            </a:pPr>
            <a:endParaRPr lang="en-US" sz="11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units unit="thousands">
          <cx:unitsLabel/>
        </cx:units>
        <cx:tickLabels/>
        <cx:numFmt formatCode="$#,##0_);($#,##0)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/>
            </a:pPr>
            <a:endParaRPr lang="en-US" sz="11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_xlchart.v1.8</cx:f>
      </cx:strDim>
      <cx:numDim type="val">
        <cx:f dir="row">_xlchart.v1.9</cx:f>
      </cx:numDim>
    </cx:data>
  </cx:chartData>
  <cx:chart>
    <cx:plotArea>
      <cx:plotAreaRegion>
        <cx:series layoutId="waterfall" uniqueId="{1EA6B21B-4B9A-4A7B-B59E-C02724BD69C8}">
          <cx:tx>
            <cx:txData>
              <cx:f>_xlchart.v1.7</cx:f>
              <cx:v>Net</cx:v>
            </cx:txData>
          </cx:tx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>
                    <a:solidFill>
                      <a:schemeClr val="bg1"/>
                    </a:solidFill>
                  </a:defRPr>
                </a:pPr>
                <a:endParaRPr lang="en-US" sz="1100" b="1" i="0" u="none" strike="noStrike" kern="1200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  <cx:dataLabel idx="13">
              <cx:spPr>
                <a:solidFill>
                  <a:schemeClr val="tx1"/>
                </a:solidFill>
              </cx:spPr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1100" b="1" i="0" u="none" strike="noStrike" kern="1200" baseline="0">
                      <a:solidFill>
                        <a:schemeClr val="bg1"/>
                      </a:solidFill>
                      <a:latin typeface="Calibri" panose="020F0502020204030204"/>
                    </a:rPr>
                    <a:t>-7.6</a:t>
                  </a:r>
                </a:p>
              </cx:txPr>
            </cx:dataLabel>
          </cx:dataLabels>
          <cx:dataId val="0"/>
          <cx:layoutPr>
            <cx:subtotals/>
          </cx:layoutPr>
        </cx:series>
      </cx:plotAreaRegion>
      <cx:axis id="0">
        <cx:catScaling/>
        <cx:tickLabels/>
      </cx:axis>
      <cx:axis id="1">
        <cx:valScaling/>
        <cx:units unit="thousands"/>
        <cx:tickLabels/>
        <cx:numFmt formatCode="$#,##0_);($#,##0)" sourceLinked="0"/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hyperlink" Target="https://hlcconsultants.com/" TargetMode="Externa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microsoft.com/office/2014/relationships/chartEx" Target="../charts/chartEx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microsoft.com/office/2014/relationships/chartEx" Target="../charts/chartEx1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32</xdr:col>
      <xdr:colOff>0</xdr:colOff>
      <xdr:row>15</xdr:row>
      <xdr:rowOff>176892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77E846-4147-4959-A2A7-BBC1F3A0A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2</xdr:row>
      <xdr:rowOff>0</xdr:rowOff>
    </xdr:from>
    <xdr:to>
      <xdr:col>41</xdr:col>
      <xdr:colOff>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EB8B9A-21A2-47A7-8BDD-D4556D392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0</xdr:colOff>
      <xdr:row>2</xdr:row>
      <xdr:rowOff>0</xdr:rowOff>
    </xdr:from>
    <xdr:to>
      <xdr:col>50</xdr:col>
      <xdr:colOff>0</xdr:colOff>
      <xdr:row>16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0D23330-6828-41D8-9F53-DC62E8AC5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1</xdr:colOff>
      <xdr:row>2</xdr:row>
      <xdr:rowOff>1</xdr:rowOff>
    </xdr:from>
    <xdr:to>
      <xdr:col>59</xdr:col>
      <xdr:colOff>1</xdr:colOff>
      <xdr:row>16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558A5C-D4C8-4850-AE5B-2BBC0EEFE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59</xdr:col>
      <xdr:colOff>1</xdr:colOff>
      <xdr:row>2</xdr:row>
      <xdr:rowOff>1</xdr:rowOff>
    </xdr:from>
    <xdr:to>
      <xdr:col>68</xdr:col>
      <xdr:colOff>1</xdr:colOff>
      <xdr:row>16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EDC132A-E381-456A-A85E-04FC8B727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425903</xdr:colOff>
      <xdr:row>15</xdr:row>
      <xdr:rowOff>176892</xdr:rowOff>
    </xdr:from>
    <xdr:to>
      <xdr:col>32</xdr:col>
      <xdr:colOff>0</xdr:colOff>
      <xdr:row>35</xdr:row>
      <xdr:rowOff>190499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03F301F-8415-48A9-9CC4-EC1CE0B1F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1</xdr:colOff>
      <xdr:row>16</xdr:row>
      <xdr:rowOff>0</xdr:rowOff>
    </xdr:from>
    <xdr:to>
      <xdr:col>41</xdr:col>
      <xdr:colOff>1</xdr:colOff>
      <xdr:row>36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60E8BD4-C840-4131-9207-2D1490A94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0</xdr:colOff>
      <xdr:row>16</xdr:row>
      <xdr:rowOff>0</xdr:rowOff>
    </xdr:from>
    <xdr:to>
      <xdr:col>50</xdr:col>
      <xdr:colOff>0</xdr:colOff>
      <xdr:row>36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7567520-1A00-4629-8B6C-99D00B0E8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425904</xdr:colOff>
      <xdr:row>36</xdr:row>
      <xdr:rowOff>0</xdr:rowOff>
    </xdr:from>
    <xdr:to>
      <xdr:col>32</xdr:col>
      <xdr:colOff>1</xdr:colOff>
      <xdr:row>57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0CC1A36B-E5E5-46E2-BB0F-FB92739F167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48244" y="7155180"/>
              <a:ext cx="6173017" cy="40690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32</xdr:col>
      <xdr:colOff>1</xdr:colOff>
      <xdr:row>36</xdr:row>
      <xdr:rowOff>0</xdr:rowOff>
    </xdr:from>
    <xdr:to>
      <xdr:col>41</xdr:col>
      <xdr:colOff>1</xdr:colOff>
      <xdr:row>57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749818A-213C-4CE9-8572-E8D7836AB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7620</xdr:colOff>
      <xdr:row>73</xdr:row>
      <xdr:rowOff>190500</xdr:rowOff>
    </xdr:from>
    <xdr:to>
      <xdr:col>33</xdr:col>
      <xdr:colOff>434340</xdr:colOff>
      <xdr:row>97</xdr:row>
      <xdr:rowOff>91439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1858BC9-C8FA-4FFD-8609-76978035F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217731</xdr:colOff>
      <xdr:row>56</xdr:row>
      <xdr:rowOff>81645</xdr:rowOff>
    </xdr:from>
    <xdr:to>
      <xdr:col>32</xdr:col>
      <xdr:colOff>0</xdr:colOff>
      <xdr:row>72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8" name="Chart 17">
              <a:extLst>
                <a:ext uri="{FF2B5EF4-FFF2-40B4-BE49-F238E27FC236}">
                  <a16:creationId xmlns:a16="http://schemas.microsoft.com/office/drawing/2014/main" id="{146360DF-AEEA-414A-A5FB-94A545E060A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940071" y="11130645"/>
              <a:ext cx="6381189" cy="29206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1</xdr:col>
      <xdr:colOff>482631</xdr:colOff>
      <xdr:row>2</xdr:row>
      <xdr:rowOff>43566</xdr:rowOff>
    </xdr:to>
    <xdr:pic>
      <xdr:nvPicPr>
        <xdr:cNvPr id="3" name="Pictur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5D62502-86A1-41A1-89AE-2B4DB1CF9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601980" cy="530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7DA2-CBB5-47F7-9D37-8BCC7D789BF5}">
  <dimension ref="A2:BR128"/>
  <sheetViews>
    <sheetView showGridLines="0" tabSelected="1" zoomScale="80" zoomScaleNormal="80" zoomScaleSheetLayoutView="3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D3" sqref="D3:T3"/>
    </sheetView>
  </sheetViews>
  <sheetFormatPr defaultColWidth="9" defaultRowHeight="13.8" x14ac:dyDescent="0.25"/>
  <cols>
    <col min="1" max="1" width="1.59765625" style="2" customWidth="1"/>
    <col min="2" max="2" width="21.8984375" style="8" bestFit="1" customWidth="1"/>
    <col min="3" max="3" width="10.59765625" style="2" customWidth="1"/>
    <col min="4" max="4" width="12.19921875" style="2" bestFit="1" customWidth="1"/>
    <col min="5" max="21" width="11.3984375" style="2" customWidth="1"/>
    <col min="22" max="23" width="5.59765625" style="2" customWidth="1"/>
    <col min="24" max="16384" width="9" style="2"/>
  </cols>
  <sheetData>
    <row r="2" spans="1:67" s="9" customFormat="1" ht="24.9" customHeight="1" x14ac:dyDescent="0.25">
      <c r="A2" s="105" t="s">
        <v>74</v>
      </c>
      <c r="B2" s="105"/>
      <c r="C2" s="105"/>
      <c r="D2" s="10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1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11"/>
      <c r="R2" s="11" t="s">
        <v>40</v>
      </c>
      <c r="S2" s="11" t="s">
        <v>41</v>
      </c>
      <c r="T2" s="12" t="s">
        <v>42</v>
      </c>
      <c r="V2" s="82"/>
    </row>
    <row r="3" spans="1:67" ht="15" x14ac:dyDescent="0.25">
      <c r="D3" s="103" t="s">
        <v>70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V3" s="83"/>
    </row>
    <row r="4" spans="1:67" ht="15" x14ac:dyDescent="0.25">
      <c r="D4" s="9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V4" s="83"/>
    </row>
    <row r="5" spans="1:67" ht="24.9" customHeight="1" x14ac:dyDescent="0.25">
      <c r="A5" s="22"/>
      <c r="B5" s="23" t="s">
        <v>0</v>
      </c>
      <c r="C5" s="2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83"/>
    </row>
    <row r="6" spans="1:67" s="24" customFormat="1" ht="15.6" x14ac:dyDescent="0.3">
      <c r="B6" s="25" t="s">
        <v>61</v>
      </c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84"/>
    </row>
    <row r="7" spans="1:67" s="24" customFormat="1" ht="15" x14ac:dyDescent="0.25">
      <c r="B7" s="4" t="s">
        <v>32</v>
      </c>
      <c r="D7" s="1"/>
      <c r="E7" s="3">
        <f t="shared" ref="E7:P7" si="0">E85</f>
        <v>9833.3333333333339</v>
      </c>
      <c r="F7" s="3">
        <f t="shared" si="0"/>
        <v>10158.333333333334</v>
      </c>
      <c r="G7" s="3">
        <f t="shared" si="0"/>
        <v>10376.666666666668</v>
      </c>
      <c r="H7" s="3">
        <f t="shared" si="0"/>
        <v>10490.000000000002</v>
      </c>
      <c r="I7" s="3">
        <f t="shared" si="0"/>
        <v>10500.000000000002</v>
      </c>
      <c r="J7" s="3">
        <f t="shared" si="0"/>
        <v>10408.333333333336</v>
      </c>
      <c r="K7" s="3">
        <f t="shared" si="0"/>
        <v>10315.000000000002</v>
      </c>
      <c r="L7" s="3">
        <f t="shared" si="0"/>
        <v>10220.000000000002</v>
      </c>
      <c r="M7" s="3">
        <f t="shared" si="0"/>
        <v>10123.333333333336</v>
      </c>
      <c r="N7" s="3">
        <f t="shared" si="0"/>
        <v>10025.000000000002</v>
      </c>
      <c r="O7" s="3">
        <f t="shared" si="0"/>
        <v>9925.0000000000018</v>
      </c>
      <c r="P7" s="3">
        <f t="shared" si="0"/>
        <v>9823.3333333333358</v>
      </c>
      <c r="Q7" s="26"/>
      <c r="R7" s="3">
        <f>R85</f>
        <v>9823.3333333333339</v>
      </c>
      <c r="S7" s="3">
        <f>S85</f>
        <v>8818.6666666666679</v>
      </c>
      <c r="T7" s="3">
        <f>T85</f>
        <v>8014.9333333333343</v>
      </c>
      <c r="V7" s="84"/>
    </row>
    <row r="8" spans="1:67" s="24" customFormat="1" ht="15" x14ac:dyDescent="0.25">
      <c r="B8" s="4" t="s">
        <v>57</v>
      </c>
      <c r="D8" s="1"/>
      <c r="E8" s="3">
        <f t="shared" ref="E8:P8" si="1">E90</f>
        <v>1032500</v>
      </c>
      <c r="F8" s="3">
        <f t="shared" si="1"/>
        <v>1074500</v>
      </c>
      <c r="G8" s="3">
        <f t="shared" si="1"/>
        <v>1116600</v>
      </c>
      <c r="H8" s="3">
        <f t="shared" si="1"/>
        <v>1158800</v>
      </c>
      <c r="I8" s="3">
        <f t="shared" si="1"/>
        <v>1201100</v>
      </c>
      <c r="J8" s="3">
        <f t="shared" si="1"/>
        <v>1243500</v>
      </c>
      <c r="K8" s="3">
        <f t="shared" si="1"/>
        <v>1285900</v>
      </c>
      <c r="L8" s="3">
        <f t="shared" si="1"/>
        <v>1328300</v>
      </c>
      <c r="M8" s="3">
        <f t="shared" si="1"/>
        <v>1370700</v>
      </c>
      <c r="N8" s="3">
        <f t="shared" si="1"/>
        <v>1413100</v>
      </c>
      <c r="O8" s="3">
        <f t="shared" si="1"/>
        <v>1455500</v>
      </c>
      <c r="P8" s="3">
        <f t="shared" si="1"/>
        <v>1447900</v>
      </c>
      <c r="Q8" s="26"/>
      <c r="R8" s="3">
        <f>R90</f>
        <v>1447900</v>
      </c>
      <c r="S8" s="3">
        <f>S90</f>
        <v>1906700</v>
      </c>
      <c r="T8" s="3">
        <f>T90</f>
        <v>2365500</v>
      </c>
      <c r="V8" s="84"/>
    </row>
    <row r="9" spans="1:67" s="27" customFormat="1" ht="18" customHeight="1" thickBot="1" x14ac:dyDescent="0.3">
      <c r="B9" s="28"/>
      <c r="C9" s="13"/>
      <c r="D9" s="13"/>
      <c r="E9" s="14">
        <f>SUM(E7:E8)</f>
        <v>1042333.3333333334</v>
      </c>
      <c r="F9" s="14">
        <f t="shared" ref="F9:P9" si="2">SUM(F7:F8)</f>
        <v>1084658.3333333333</v>
      </c>
      <c r="G9" s="14">
        <f t="shared" si="2"/>
        <v>1126976.6666666667</v>
      </c>
      <c r="H9" s="14">
        <f t="shared" si="2"/>
        <v>1169290</v>
      </c>
      <c r="I9" s="14">
        <f t="shared" si="2"/>
        <v>1211600</v>
      </c>
      <c r="J9" s="14">
        <f t="shared" si="2"/>
        <v>1253908.3333333333</v>
      </c>
      <c r="K9" s="14">
        <f t="shared" si="2"/>
        <v>1296215</v>
      </c>
      <c r="L9" s="14">
        <f t="shared" si="2"/>
        <v>1338520</v>
      </c>
      <c r="M9" s="14">
        <f t="shared" si="2"/>
        <v>1380823.3333333333</v>
      </c>
      <c r="N9" s="14">
        <f t="shared" si="2"/>
        <v>1423125</v>
      </c>
      <c r="O9" s="14">
        <f t="shared" si="2"/>
        <v>1465425</v>
      </c>
      <c r="P9" s="14">
        <f t="shared" si="2"/>
        <v>1457723.3333333333</v>
      </c>
      <c r="Q9" s="29"/>
      <c r="R9" s="14">
        <f t="shared" ref="R9:T9" si="3">SUM(R7:R8)</f>
        <v>1457723.3333333333</v>
      </c>
      <c r="S9" s="14">
        <f t="shared" si="3"/>
        <v>1915518.6666666667</v>
      </c>
      <c r="T9" s="14">
        <f t="shared" si="3"/>
        <v>2373514.9333333331</v>
      </c>
      <c r="V9" s="85"/>
    </row>
    <row r="10" spans="1:67" s="24" customFormat="1" ht="15.6" x14ac:dyDescent="0.3">
      <c r="B10" s="25"/>
      <c r="C10" s="1"/>
      <c r="D10" s="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26"/>
      <c r="R10" s="4"/>
      <c r="S10" s="4"/>
      <c r="T10" s="4"/>
      <c r="V10" s="84"/>
    </row>
    <row r="11" spans="1:67" s="24" customFormat="1" ht="15.6" x14ac:dyDescent="0.3">
      <c r="B11" s="25" t="s">
        <v>62</v>
      </c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6"/>
      <c r="R11" s="1"/>
      <c r="S11" s="1"/>
      <c r="T11" s="1"/>
      <c r="V11" s="84"/>
    </row>
    <row r="12" spans="1:67" s="24" customFormat="1" ht="15" x14ac:dyDescent="0.25">
      <c r="B12" s="4" t="s">
        <v>63</v>
      </c>
      <c r="D12" s="1"/>
      <c r="E12" s="3">
        <f>-$D$98</f>
        <v>1000000</v>
      </c>
      <c r="F12" s="3">
        <f t="shared" ref="F12:T12" si="4">-$D$98</f>
        <v>1000000</v>
      </c>
      <c r="G12" s="3">
        <f t="shared" si="4"/>
        <v>1000000</v>
      </c>
      <c r="H12" s="3">
        <f t="shared" si="4"/>
        <v>1000000</v>
      </c>
      <c r="I12" s="3">
        <f t="shared" si="4"/>
        <v>1000000</v>
      </c>
      <c r="J12" s="3">
        <f t="shared" si="4"/>
        <v>1000000</v>
      </c>
      <c r="K12" s="3">
        <f t="shared" si="4"/>
        <v>1000000</v>
      </c>
      <c r="L12" s="3">
        <f t="shared" si="4"/>
        <v>1000000</v>
      </c>
      <c r="M12" s="3">
        <f t="shared" si="4"/>
        <v>1000000</v>
      </c>
      <c r="N12" s="3">
        <f t="shared" si="4"/>
        <v>1000000</v>
      </c>
      <c r="O12" s="3">
        <f t="shared" si="4"/>
        <v>1000000</v>
      </c>
      <c r="P12" s="3">
        <f t="shared" si="4"/>
        <v>1000000</v>
      </c>
      <c r="Q12" s="26"/>
      <c r="R12" s="3">
        <f t="shared" si="4"/>
        <v>1000000</v>
      </c>
      <c r="S12" s="3">
        <f t="shared" si="4"/>
        <v>1000000</v>
      </c>
      <c r="T12" s="3">
        <f t="shared" si="4"/>
        <v>1000000</v>
      </c>
      <c r="V12" s="84"/>
    </row>
    <row r="13" spans="1:67" s="24" customFormat="1" ht="15" x14ac:dyDescent="0.25">
      <c r="B13" s="4" t="s">
        <v>64</v>
      </c>
      <c r="D13" s="1"/>
      <c r="E13" s="3">
        <f>E41</f>
        <v>42333.333333333328</v>
      </c>
      <c r="F13" s="3">
        <f t="shared" ref="F13:P13" si="5">F41</f>
        <v>84658.333333333328</v>
      </c>
      <c r="G13" s="3">
        <f t="shared" si="5"/>
        <v>126976.66666666666</v>
      </c>
      <c r="H13" s="3">
        <f t="shared" si="5"/>
        <v>169290</v>
      </c>
      <c r="I13" s="3">
        <f t="shared" si="5"/>
        <v>211600</v>
      </c>
      <c r="J13" s="3">
        <f t="shared" si="5"/>
        <v>253908.33333333331</v>
      </c>
      <c r="K13" s="3">
        <f t="shared" si="5"/>
        <v>296215</v>
      </c>
      <c r="L13" s="3">
        <f t="shared" si="5"/>
        <v>338520</v>
      </c>
      <c r="M13" s="3">
        <f t="shared" si="5"/>
        <v>380823.33333333331</v>
      </c>
      <c r="N13" s="3">
        <f t="shared" si="5"/>
        <v>423125</v>
      </c>
      <c r="O13" s="3">
        <f t="shared" si="5"/>
        <v>465425</v>
      </c>
      <c r="P13" s="3">
        <f t="shared" si="5"/>
        <v>457723.33333333331</v>
      </c>
      <c r="Q13" s="26"/>
      <c r="R13" s="3">
        <f t="shared" ref="R13:T13" si="6">R41</f>
        <v>457723.33333333331</v>
      </c>
      <c r="S13" s="3">
        <f t="shared" si="6"/>
        <v>915518.66666666674</v>
      </c>
      <c r="T13" s="3">
        <f t="shared" si="6"/>
        <v>1373514.9333333333</v>
      </c>
      <c r="V13" s="84"/>
    </row>
    <row r="14" spans="1:67" s="27" customFormat="1" ht="18" customHeight="1" thickBot="1" x14ac:dyDescent="0.3">
      <c r="B14" s="4"/>
      <c r="C14" s="13"/>
      <c r="D14" s="13"/>
      <c r="E14" s="14">
        <f>SUM(E12:E13)</f>
        <v>1042333.3333333334</v>
      </c>
      <c r="F14" s="14">
        <f t="shared" ref="F14:P14" si="7">SUM(F12:F13)</f>
        <v>1084658.3333333333</v>
      </c>
      <c r="G14" s="14">
        <f t="shared" si="7"/>
        <v>1126976.6666666667</v>
      </c>
      <c r="H14" s="14">
        <f t="shared" si="7"/>
        <v>1169290</v>
      </c>
      <c r="I14" s="14">
        <f t="shared" si="7"/>
        <v>1211600</v>
      </c>
      <c r="J14" s="14">
        <f t="shared" si="7"/>
        <v>1253908.3333333333</v>
      </c>
      <c r="K14" s="14">
        <f t="shared" si="7"/>
        <v>1296215</v>
      </c>
      <c r="L14" s="14">
        <f t="shared" si="7"/>
        <v>1338520</v>
      </c>
      <c r="M14" s="14">
        <f t="shared" si="7"/>
        <v>1380823.3333333333</v>
      </c>
      <c r="N14" s="14">
        <f t="shared" si="7"/>
        <v>1423125</v>
      </c>
      <c r="O14" s="14">
        <f t="shared" si="7"/>
        <v>1465425</v>
      </c>
      <c r="P14" s="14">
        <f t="shared" si="7"/>
        <v>1457723.3333333333</v>
      </c>
      <c r="Q14" s="29"/>
      <c r="R14" s="14">
        <f t="shared" ref="R14:T14" si="8">SUM(R12:R13)</f>
        <v>1457723.3333333333</v>
      </c>
      <c r="S14" s="14">
        <f t="shared" si="8"/>
        <v>1915518.6666666667</v>
      </c>
      <c r="T14" s="14">
        <f t="shared" si="8"/>
        <v>2373514.9333333336</v>
      </c>
      <c r="V14" s="85"/>
    </row>
    <row r="15" spans="1:67" s="27" customFormat="1" ht="9.9" customHeight="1" x14ac:dyDescent="0.25">
      <c r="B15" s="28"/>
      <c r="C15" s="13"/>
      <c r="D15" s="13"/>
      <c r="E15" s="21">
        <f>+E9-E14</f>
        <v>0</v>
      </c>
      <c r="F15" s="21">
        <f t="shared" ref="F15:P15" si="9">+F9-F14</f>
        <v>0</v>
      </c>
      <c r="G15" s="21">
        <f t="shared" si="9"/>
        <v>0</v>
      </c>
      <c r="H15" s="21">
        <f t="shared" si="9"/>
        <v>0</v>
      </c>
      <c r="I15" s="21">
        <f t="shared" si="9"/>
        <v>0</v>
      </c>
      <c r="J15" s="21">
        <f t="shared" si="9"/>
        <v>0</v>
      </c>
      <c r="K15" s="21">
        <f t="shared" si="9"/>
        <v>0</v>
      </c>
      <c r="L15" s="21">
        <f t="shared" si="9"/>
        <v>0</v>
      </c>
      <c r="M15" s="21">
        <f t="shared" si="9"/>
        <v>0</v>
      </c>
      <c r="N15" s="21">
        <f t="shared" si="9"/>
        <v>0</v>
      </c>
      <c r="O15" s="21">
        <f t="shared" si="9"/>
        <v>0</v>
      </c>
      <c r="P15" s="21">
        <f t="shared" si="9"/>
        <v>0</v>
      </c>
      <c r="Q15" s="30"/>
      <c r="R15" s="21">
        <f t="shared" ref="R15:T15" si="10">+R9-R14</f>
        <v>0</v>
      </c>
      <c r="S15" s="21">
        <f t="shared" si="10"/>
        <v>0</v>
      </c>
      <c r="T15" s="21">
        <f t="shared" si="10"/>
        <v>0</v>
      </c>
      <c r="V15" s="85"/>
    </row>
    <row r="16" spans="1:67" x14ac:dyDescent="0.25">
      <c r="A16" s="18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19"/>
      <c r="S16" s="19"/>
      <c r="T16" s="19"/>
      <c r="U16" s="19"/>
      <c r="V16" s="86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</row>
    <row r="17" spans="1:67" x14ac:dyDescent="0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6"/>
      <c r="S17" s="16"/>
      <c r="T17" s="16"/>
      <c r="U17" s="16"/>
      <c r="V17" s="83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</row>
    <row r="18" spans="1:67" ht="22.8" x14ac:dyDescent="0.25">
      <c r="A18" s="22"/>
      <c r="B18" s="23" t="s">
        <v>1</v>
      </c>
      <c r="C18" s="23"/>
      <c r="D18" s="1" t="str">
        <f>D$2</f>
        <v>M0</v>
      </c>
      <c r="E18" s="1" t="str">
        <f t="shared" ref="E18:T18" si="11">E$2</f>
        <v>M1</v>
      </c>
      <c r="F18" s="1" t="str">
        <f t="shared" si="11"/>
        <v>M2</v>
      </c>
      <c r="G18" s="1" t="str">
        <f t="shared" si="11"/>
        <v>M3</v>
      </c>
      <c r="H18" s="1" t="str">
        <f t="shared" si="11"/>
        <v>M4</v>
      </c>
      <c r="I18" s="1" t="str">
        <f t="shared" si="11"/>
        <v>M5</v>
      </c>
      <c r="J18" s="1" t="str">
        <f t="shared" si="11"/>
        <v>M6</v>
      </c>
      <c r="K18" s="1" t="str">
        <f t="shared" si="11"/>
        <v>M7</v>
      </c>
      <c r="L18" s="1" t="str">
        <f t="shared" si="11"/>
        <v>M8</v>
      </c>
      <c r="M18" s="1" t="str">
        <f t="shared" si="11"/>
        <v>M9</v>
      </c>
      <c r="N18" s="1" t="str">
        <f t="shared" si="11"/>
        <v>M10</v>
      </c>
      <c r="O18" s="1" t="str">
        <f t="shared" si="11"/>
        <v>M11</v>
      </c>
      <c r="P18" s="1" t="str">
        <f t="shared" si="11"/>
        <v>M12</v>
      </c>
      <c r="Q18" s="1">
        <f t="shared" si="11"/>
        <v>0</v>
      </c>
      <c r="R18" s="1" t="str">
        <f t="shared" si="11"/>
        <v>Y1</v>
      </c>
      <c r="S18" s="1" t="str">
        <f t="shared" si="11"/>
        <v>Y2</v>
      </c>
      <c r="T18" s="1" t="str">
        <f t="shared" si="11"/>
        <v>Y3</v>
      </c>
      <c r="V18" s="83"/>
    </row>
    <row r="19" spans="1:67" s="24" customFormat="1" ht="15.6" x14ac:dyDescent="0.3">
      <c r="B19" s="25" t="s">
        <v>6</v>
      </c>
      <c r="C19" s="7"/>
      <c r="D19" s="7"/>
      <c r="E19" s="31">
        <f>E92</f>
        <v>60000</v>
      </c>
      <c r="F19" s="31">
        <f t="shared" ref="F19:T19" si="12">F92</f>
        <v>60000</v>
      </c>
      <c r="G19" s="31">
        <f t="shared" si="12"/>
        <v>60000</v>
      </c>
      <c r="H19" s="31">
        <f t="shared" si="12"/>
        <v>60000</v>
      </c>
      <c r="I19" s="31">
        <f t="shared" si="12"/>
        <v>60000</v>
      </c>
      <c r="J19" s="31">
        <f t="shared" si="12"/>
        <v>60000</v>
      </c>
      <c r="K19" s="31">
        <f t="shared" si="12"/>
        <v>60000</v>
      </c>
      <c r="L19" s="31">
        <f t="shared" si="12"/>
        <v>60000</v>
      </c>
      <c r="M19" s="31">
        <f t="shared" si="12"/>
        <v>60000</v>
      </c>
      <c r="N19" s="31">
        <f t="shared" si="12"/>
        <v>60000</v>
      </c>
      <c r="O19" s="31">
        <f t="shared" si="12"/>
        <v>60000</v>
      </c>
      <c r="P19" s="31">
        <f t="shared" si="12"/>
        <v>60000</v>
      </c>
      <c r="Q19" s="26"/>
      <c r="R19" s="31">
        <f t="shared" si="12"/>
        <v>720000</v>
      </c>
      <c r="S19" s="31">
        <f t="shared" si="12"/>
        <v>720000</v>
      </c>
      <c r="T19" s="31">
        <f t="shared" si="12"/>
        <v>720000</v>
      </c>
      <c r="V19" s="84"/>
    </row>
    <row r="20" spans="1:67" s="24" customFormat="1" ht="9.9" customHeight="1" x14ac:dyDescent="0.25">
      <c r="B20" s="4"/>
      <c r="Q20" s="26"/>
      <c r="V20" s="84"/>
    </row>
    <row r="21" spans="1:67" s="24" customFormat="1" ht="15.6" x14ac:dyDescent="0.3">
      <c r="B21" s="25" t="s">
        <v>10</v>
      </c>
      <c r="C21" s="7"/>
      <c r="Q21" s="32"/>
      <c r="V21" s="84"/>
    </row>
    <row r="22" spans="1:67" s="24" customFormat="1" ht="15" x14ac:dyDescent="0.25">
      <c r="B22" s="4" t="s">
        <v>11</v>
      </c>
      <c r="D22" s="26"/>
      <c r="E22" s="33">
        <v>-5000</v>
      </c>
      <c r="F22" s="34">
        <f t="shared" ref="F22:T22" si="13">E22</f>
        <v>-5000</v>
      </c>
      <c r="G22" s="34">
        <f t="shared" si="13"/>
        <v>-5000</v>
      </c>
      <c r="H22" s="34">
        <f t="shared" si="13"/>
        <v>-5000</v>
      </c>
      <c r="I22" s="34">
        <f t="shared" si="13"/>
        <v>-5000</v>
      </c>
      <c r="J22" s="34">
        <f t="shared" si="13"/>
        <v>-5000</v>
      </c>
      <c r="K22" s="34">
        <f t="shared" si="13"/>
        <v>-5000</v>
      </c>
      <c r="L22" s="34">
        <f t="shared" si="13"/>
        <v>-5000</v>
      </c>
      <c r="M22" s="34">
        <f t="shared" si="13"/>
        <v>-5000</v>
      </c>
      <c r="N22" s="34">
        <f t="shared" si="13"/>
        <v>-5000</v>
      </c>
      <c r="O22" s="34">
        <f t="shared" si="13"/>
        <v>-5000</v>
      </c>
      <c r="P22" s="35">
        <f t="shared" si="13"/>
        <v>-5000</v>
      </c>
      <c r="Q22" s="26"/>
      <c r="R22" s="36">
        <f>SUM(E22:P22)</f>
        <v>-60000</v>
      </c>
      <c r="S22" s="34">
        <f t="shared" si="13"/>
        <v>-60000</v>
      </c>
      <c r="T22" s="35">
        <f t="shared" si="13"/>
        <v>-60000</v>
      </c>
      <c r="V22" s="84"/>
    </row>
    <row r="23" spans="1:67" s="24" customFormat="1" ht="15" x14ac:dyDescent="0.25">
      <c r="B23" s="4" t="s">
        <v>25</v>
      </c>
      <c r="D23" s="26"/>
      <c r="E23" s="37">
        <f t="shared" ref="E23:P23" si="14">E81</f>
        <v>-166.66666666666666</v>
      </c>
      <c r="F23" s="38">
        <f t="shared" si="14"/>
        <v>-175</v>
      </c>
      <c r="G23" s="38">
        <f t="shared" si="14"/>
        <v>-181.66666666666666</v>
      </c>
      <c r="H23" s="38">
        <f t="shared" si="14"/>
        <v>-186.66666666666666</v>
      </c>
      <c r="I23" s="38">
        <f t="shared" si="14"/>
        <v>-190</v>
      </c>
      <c r="J23" s="38">
        <f t="shared" si="14"/>
        <v>-191.66666666666666</v>
      </c>
      <c r="K23" s="38">
        <f t="shared" si="14"/>
        <v>-193.33333333333331</v>
      </c>
      <c r="L23" s="38">
        <f t="shared" si="14"/>
        <v>-194.99999999999997</v>
      </c>
      <c r="M23" s="38">
        <f t="shared" si="14"/>
        <v>-196.66666666666663</v>
      </c>
      <c r="N23" s="38">
        <f t="shared" si="14"/>
        <v>-198.33333333333329</v>
      </c>
      <c r="O23" s="38">
        <f t="shared" si="14"/>
        <v>-199.99999999999994</v>
      </c>
      <c r="P23" s="39">
        <f t="shared" si="14"/>
        <v>-201.6666666666666</v>
      </c>
      <c r="Q23" s="26"/>
      <c r="R23" s="40">
        <f>R81</f>
        <v>-2276.6666666666661</v>
      </c>
      <c r="S23" s="38">
        <f>S81</f>
        <v>-2204.666666666667</v>
      </c>
      <c r="T23" s="39">
        <f>T81</f>
        <v>-2003.7333333333336</v>
      </c>
      <c r="V23" s="84"/>
    </row>
    <row r="24" spans="1:67" s="24" customFormat="1" ht="15" x14ac:dyDescent="0.25">
      <c r="B24" s="4" t="s">
        <v>12</v>
      </c>
      <c r="E24" s="37">
        <v>-2000</v>
      </c>
      <c r="F24" s="38">
        <f t="shared" ref="F24:T24" si="15">E24</f>
        <v>-2000</v>
      </c>
      <c r="G24" s="38">
        <f t="shared" si="15"/>
        <v>-2000</v>
      </c>
      <c r="H24" s="38">
        <f t="shared" si="15"/>
        <v>-2000</v>
      </c>
      <c r="I24" s="38">
        <f t="shared" si="15"/>
        <v>-2000</v>
      </c>
      <c r="J24" s="38">
        <f t="shared" si="15"/>
        <v>-2000</v>
      </c>
      <c r="K24" s="38">
        <f t="shared" si="15"/>
        <v>-2000</v>
      </c>
      <c r="L24" s="38">
        <f t="shared" si="15"/>
        <v>-2000</v>
      </c>
      <c r="M24" s="38">
        <f t="shared" si="15"/>
        <v>-2000</v>
      </c>
      <c r="N24" s="38">
        <f t="shared" si="15"/>
        <v>-2000</v>
      </c>
      <c r="O24" s="38">
        <f t="shared" si="15"/>
        <v>-2000</v>
      </c>
      <c r="P24" s="39">
        <f t="shared" si="15"/>
        <v>-2000</v>
      </c>
      <c r="Q24" s="26"/>
      <c r="R24" s="40">
        <f t="shared" ref="R24:R29" si="16">SUM(E24:P24)</f>
        <v>-24000</v>
      </c>
      <c r="S24" s="38">
        <f t="shared" si="15"/>
        <v>-24000</v>
      </c>
      <c r="T24" s="39">
        <f t="shared" si="15"/>
        <v>-24000</v>
      </c>
      <c r="V24" s="84"/>
    </row>
    <row r="25" spans="1:67" s="24" customFormat="1" ht="15" x14ac:dyDescent="0.25">
      <c r="B25" s="4" t="s">
        <v>13</v>
      </c>
      <c r="E25" s="37">
        <v>-500</v>
      </c>
      <c r="F25" s="38">
        <f t="shared" ref="F25:T25" si="17">E25</f>
        <v>-500</v>
      </c>
      <c r="G25" s="38">
        <f t="shared" si="17"/>
        <v>-500</v>
      </c>
      <c r="H25" s="38">
        <f t="shared" si="17"/>
        <v>-500</v>
      </c>
      <c r="I25" s="38">
        <f t="shared" si="17"/>
        <v>-500</v>
      </c>
      <c r="J25" s="38">
        <f t="shared" si="17"/>
        <v>-500</v>
      </c>
      <c r="K25" s="38">
        <f t="shared" si="17"/>
        <v>-500</v>
      </c>
      <c r="L25" s="38">
        <f t="shared" si="17"/>
        <v>-500</v>
      </c>
      <c r="M25" s="38">
        <f t="shared" si="17"/>
        <v>-500</v>
      </c>
      <c r="N25" s="38">
        <f t="shared" si="17"/>
        <v>-500</v>
      </c>
      <c r="O25" s="38">
        <f t="shared" si="17"/>
        <v>-500</v>
      </c>
      <c r="P25" s="39">
        <f t="shared" si="17"/>
        <v>-500</v>
      </c>
      <c r="Q25" s="26"/>
      <c r="R25" s="40">
        <f t="shared" si="16"/>
        <v>-6000</v>
      </c>
      <c r="S25" s="38">
        <f t="shared" si="17"/>
        <v>-6000</v>
      </c>
      <c r="T25" s="39">
        <f t="shared" si="17"/>
        <v>-6000</v>
      </c>
      <c r="V25" s="84"/>
    </row>
    <row r="26" spans="1:67" s="24" customFormat="1" ht="15" x14ac:dyDescent="0.25">
      <c r="B26" s="4" t="s">
        <v>14</v>
      </c>
      <c r="E26" s="37">
        <v>-500</v>
      </c>
      <c r="F26" s="38">
        <f t="shared" ref="F26:T26" si="18">E26</f>
        <v>-500</v>
      </c>
      <c r="G26" s="38">
        <f t="shared" si="18"/>
        <v>-500</v>
      </c>
      <c r="H26" s="38">
        <f t="shared" si="18"/>
        <v>-500</v>
      </c>
      <c r="I26" s="38">
        <f t="shared" si="18"/>
        <v>-500</v>
      </c>
      <c r="J26" s="38">
        <f t="shared" si="18"/>
        <v>-500</v>
      </c>
      <c r="K26" s="38">
        <f t="shared" si="18"/>
        <v>-500</v>
      </c>
      <c r="L26" s="38">
        <f t="shared" si="18"/>
        <v>-500</v>
      </c>
      <c r="M26" s="38">
        <f t="shared" si="18"/>
        <v>-500</v>
      </c>
      <c r="N26" s="38">
        <f t="shared" si="18"/>
        <v>-500</v>
      </c>
      <c r="O26" s="38">
        <f t="shared" si="18"/>
        <v>-500</v>
      </c>
      <c r="P26" s="39">
        <f t="shared" si="18"/>
        <v>-500</v>
      </c>
      <c r="Q26" s="26"/>
      <c r="R26" s="40">
        <f t="shared" si="16"/>
        <v>-6000</v>
      </c>
      <c r="S26" s="38">
        <f t="shared" si="18"/>
        <v>-6000</v>
      </c>
      <c r="T26" s="39">
        <f t="shared" si="18"/>
        <v>-6000</v>
      </c>
      <c r="V26" s="84"/>
    </row>
    <row r="27" spans="1:67" s="24" customFormat="1" ht="15" x14ac:dyDescent="0.25">
      <c r="B27" s="4" t="s">
        <v>15</v>
      </c>
      <c r="E27" s="37">
        <v>-2000</v>
      </c>
      <c r="F27" s="38">
        <f t="shared" ref="F27:T27" si="19">E27</f>
        <v>-2000</v>
      </c>
      <c r="G27" s="38">
        <f t="shared" si="19"/>
        <v>-2000</v>
      </c>
      <c r="H27" s="38">
        <f t="shared" si="19"/>
        <v>-2000</v>
      </c>
      <c r="I27" s="38">
        <f t="shared" si="19"/>
        <v>-2000</v>
      </c>
      <c r="J27" s="38">
        <f t="shared" si="19"/>
        <v>-2000</v>
      </c>
      <c r="K27" s="38">
        <f t="shared" si="19"/>
        <v>-2000</v>
      </c>
      <c r="L27" s="38">
        <f t="shared" si="19"/>
        <v>-2000</v>
      </c>
      <c r="M27" s="38">
        <f t="shared" si="19"/>
        <v>-2000</v>
      </c>
      <c r="N27" s="38">
        <f t="shared" si="19"/>
        <v>-2000</v>
      </c>
      <c r="O27" s="38">
        <f t="shared" si="19"/>
        <v>-2000</v>
      </c>
      <c r="P27" s="39">
        <f t="shared" si="19"/>
        <v>-2000</v>
      </c>
      <c r="Q27" s="26"/>
      <c r="R27" s="40">
        <f t="shared" si="16"/>
        <v>-24000</v>
      </c>
      <c r="S27" s="38">
        <f t="shared" si="19"/>
        <v>-24000</v>
      </c>
      <c r="T27" s="39">
        <f t="shared" si="19"/>
        <v>-24000</v>
      </c>
      <c r="V27" s="84"/>
    </row>
    <row r="28" spans="1:67" s="24" customFormat="1" ht="15" x14ac:dyDescent="0.25">
      <c r="B28" s="4" t="s">
        <v>19</v>
      </c>
      <c r="E28" s="37">
        <v>-6000</v>
      </c>
      <c r="F28" s="38">
        <f t="shared" ref="F28:T28" si="20">E28</f>
        <v>-6000</v>
      </c>
      <c r="G28" s="38">
        <f t="shared" si="20"/>
        <v>-6000</v>
      </c>
      <c r="H28" s="38">
        <f t="shared" si="20"/>
        <v>-6000</v>
      </c>
      <c r="I28" s="38">
        <f t="shared" si="20"/>
        <v>-6000</v>
      </c>
      <c r="J28" s="38">
        <f t="shared" si="20"/>
        <v>-6000</v>
      </c>
      <c r="K28" s="38">
        <f t="shared" si="20"/>
        <v>-6000</v>
      </c>
      <c r="L28" s="38">
        <f t="shared" si="20"/>
        <v>-6000</v>
      </c>
      <c r="M28" s="38">
        <f t="shared" si="20"/>
        <v>-6000</v>
      </c>
      <c r="N28" s="38">
        <f t="shared" si="20"/>
        <v>-6000</v>
      </c>
      <c r="O28" s="38">
        <f t="shared" si="20"/>
        <v>-6000</v>
      </c>
      <c r="P28" s="39">
        <f t="shared" si="20"/>
        <v>-6000</v>
      </c>
      <c r="Q28" s="26"/>
      <c r="R28" s="40">
        <f t="shared" si="16"/>
        <v>-72000</v>
      </c>
      <c r="S28" s="38">
        <f t="shared" si="20"/>
        <v>-72000</v>
      </c>
      <c r="T28" s="39">
        <f t="shared" si="20"/>
        <v>-72000</v>
      </c>
      <c r="V28" s="84"/>
    </row>
    <row r="29" spans="1:67" s="24" customFormat="1" ht="15" x14ac:dyDescent="0.25">
      <c r="B29" s="4" t="s">
        <v>18</v>
      </c>
      <c r="E29" s="37">
        <v>-1000</v>
      </c>
      <c r="F29" s="38">
        <f t="shared" ref="F29:T32" si="21">E29</f>
        <v>-1000</v>
      </c>
      <c r="G29" s="38">
        <f t="shared" si="21"/>
        <v>-1000</v>
      </c>
      <c r="H29" s="38">
        <f t="shared" si="21"/>
        <v>-1000</v>
      </c>
      <c r="I29" s="38">
        <f t="shared" si="21"/>
        <v>-1000</v>
      </c>
      <c r="J29" s="38">
        <f t="shared" si="21"/>
        <v>-1000</v>
      </c>
      <c r="K29" s="38">
        <f t="shared" si="21"/>
        <v>-1000</v>
      </c>
      <c r="L29" s="38">
        <f t="shared" si="21"/>
        <v>-1000</v>
      </c>
      <c r="M29" s="38">
        <f t="shared" si="21"/>
        <v>-1000</v>
      </c>
      <c r="N29" s="38">
        <f t="shared" si="21"/>
        <v>-1000</v>
      </c>
      <c r="O29" s="38">
        <f t="shared" si="21"/>
        <v>-1000</v>
      </c>
      <c r="P29" s="39">
        <f t="shared" si="21"/>
        <v>-1000</v>
      </c>
      <c r="Q29" s="26"/>
      <c r="R29" s="40">
        <f t="shared" si="16"/>
        <v>-12000</v>
      </c>
      <c r="S29" s="38">
        <f t="shared" si="21"/>
        <v>-12000</v>
      </c>
      <c r="T29" s="39">
        <f t="shared" si="21"/>
        <v>-12000</v>
      </c>
      <c r="V29" s="84"/>
    </row>
    <row r="30" spans="1:67" s="24" customFormat="1" ht="15" x14ac:dyDescent="0.25">
      <c r="B30" s="4" t="s">
        <v>36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3">
        <v>-50000</v>
      </c>
      <c r="Q30" s="26"/>
      <c r="R30" s="40">
        <f t="shared" ref="R30" si="22">SUM(E30:P30)</f>
        <v>-50000</v>
      </c>
      <c r="S30" s="38">
        <f t="shared" si="21"/>
        <v>-50000</v>
      </c>
      <c r="T30" s="39">
        <f t="shared" si="21"/>
        <v>-50000</v>
      </c>
      <c r="V30" s="84"/>
    </row>
    <row r="31" spans="1:67" s="24" customFormat="1" ht="15" customHeight="1" x14ac:dyDescent="0.25">
      <c r="B31" s="4" t="s">
        <v>16</v>
      </c>
      <c r="E31" s="37">
        <v>-250</v>
      </c>
      <c r="F31" s="38">
        <f t="shared" si="21"/>
        <v>-250</v>
      </c>
      <c r="G31" s="38">
        <f t="shared" si="21"/>
        <v>-250</v>
      </c>
      <c r="H31" s="38">
        <f t="shared" si="21"/>
        <v>-250</v>
      </c>
      <c r="I31" s="38">
        <f t="shared" si="21"/>
        <v>-250</v>
      </c>
      <c r="J31" s="38">
        <f t="shared" si="21"/>
        <v>-250</v>
      </c>
      <c r="K31" s="38">
        <f t="shared" si="21"/>
        <v>-250</v>
      </c>
      <c r="L31" s="38">
        <f t="shared" si="21"/>
        <v>-250</v>
      </c>
      <c r="M31" s="38">
        <f t="shared" si="21"/>
        <v>-250</v>
      </c>
      <c r="N31" s="38">
        <f t="shared" si="21"/>
        <v>-250</v>
      </c>
      <c r="O31" s="38">
        <f t="shared" si="21"/>
        <v>-250</v>
      </c>
      <c r="P31" s="39">
        <f t="shared" si="21"/>
        <v>-250</v>
      </c>
      <c r="Q31" s="26"/>
      <c r="R31" s="40">
        <f t="shared" ref="R31" si="23">SUM(E31:P31)</f>
        <v>-3000</v>
      </c>
      <c r="S31" s="38">
        <f t="shared" si="21"/>
        <v>-3000</v>
      </c>
      <c r="T31" s="39">
        <f t="shared" si="21"/>
        <v>-3000</v>
      </c>
      <c r="V31" s="84"/>
    </row>
    <row r="32" spans="1:67" s="24" customFormat="1" ht="15" x14ac:dyDescent="0.25">
      <c r="B32" s="4" t="s">
        <v>17</v>
      </c>
      <c r="E32" s="44">
        <v>-250</v>
      </c>
      <c r="F32" s="45">
        <f t="shared" si="21"/>
        <v>-250</v>
      </c>
      <c r="G32" s="45">
        <f t="shared" si="21"/>
        <v>-250</v>
      </c>
      <c r="H32" s="45">
        <f t="shared" si="21"/>
        <v>-250</v>
      </c>
      <c r="I32" s="45">
        <f t="shared" si="21"/>
        <v>-250</v>
      </c>
      <c r="J32" s="45">
        <f t="shared" si="21"/>
        <v>-250</v>
      </c>
      <c r="K32" s="45">
        <f t="shared" si="21"/>
        <v>-250</v>
      </c>
      <c r="L32" s="45">
        <f t="shared" si="21"/>
        <v>-250</v>
      </c>
      <c r="M32" s="45">
        <f t="shared" si="21"/>
        <v>-250</v>
      </c>
      <c r="N32" s="45">
        <f t="shared" si="21"/>
        <v>-250</v>
      </c>
      <c r="O32" s="45">
        <f t="shared" si="21"/>
        <v>-250</v>
      </c>
      <c r="P32" s="46">
        <f t="shared" si="21"/>
        <v>-250</v>
      </c>
      <c r="Q32" s="26"/>
      <c r="R32" s="47">
        <f t="shared" ref="R32" si="24">SUM(E32:P32)</f>
        <v>-3000</v>
      </c>
      <c r="S32" s="45">
        <f t="shared" si="21"/>
        <v>-3000</v>
      </c>
      <c r="T32" s="46">
        <f t="shared" si="21"/>
        <v>-3000</v>
      </c>
      <c r="V32" s="84"/>
    </row>
    <row r="33" spans="1:70" s="24" customFormat="1" ht="15.6" x14ac:dyDescent="0.3">
      <c r="B33" s="4"/>
      <c r="E33" s="48">
        <f t="shared" ref="E33:P33" si="25">SUM(E22:E32)</f>
        <v>-17666.666666666668</v>
      </c>
      <c r="F33" s="31">
        <f t="shared" si="25"/>
        <v>-17675</v>
      </c>
      <c r="G33" s="31">
        <f t="shared" si="25"/>
        <v>-17681.666666666668</v>
      </c>
      <c r="H33" s="31">
        <f t="shared" si="25"/>
        <v>-17686.666666666668</v>
      </c>
      <c r="I33" s="31">
        <f t="shared" si="25"/>
        <v>-17690</v>
      </c>
      <c r="J33" s="31">
        <f t="shared" si="25"/>
        <v>-17691.666666666668</v>
      </c>
      <c r="K33" s="31">
        <f t="shared" si="25"/>
        <v>-17693.333333333332</v>
      </c>
      <c r="L33" s="31">
        <f t="shared" si="25"/>
        <v>-17695</v>
      </c>
      <c r="M33" s="31">
        <f t="shared" si="25"/>
        <v>-17696.666666666668</v>
      </c>
      <c r="N33" s="31">
        <f t="shared" si="25"/>
        <v>-17698.333333333332</v>
      </c>
      <c r="O33" s="31">
        <f t="shared" si="25"/>
        <v>-17700</v>
      </c>
      <c r="P33" s="31">
        <f t="shared" si="25"/>
        <v>-67701.666666666672</v>
      </c>
      <c r="Q33" s="26"/>
      <c r="R33" s="31">
        <f>SUM(R22:R32)</f>
        <v>-262276.66666666663</v>
      </c>
      <c r="S33" s="31">
        <f>SUM(S22:S32)</f>
        <v>-262204.66666666663</v>
      </c>
      <c r="T33" s="31">
        <f>SUM(T22:T32)</f>
        <v>-262003.73333333334</v>
      </c>
      <c r="V33" s="84"/>
    </row>
    <row r="34" spans="1:70" s="24" customFormat="1" ht="15" x14ac:dyDescent="0.25">
      <c r="B34" s="4"/>
      <c r="E34" s="26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26"/>
      <c r="R34" s="49"/>
      <c r="S34" s="49"/>
      <c r="T34" s="49"/>
      <c r="V34" s="84"/>
    </row>
    <row r="35" spans="1:70" s="24" customFormat="1" ht="16.2" thickBot="1" x14ac:dyDescent="0.35">
      <c r="B35" s="25" t="s">
        <v>35</v>
      </c>
      <c r="C35" s="7"/>
      <c r="D35" s="1"/>
      <c r="E35" s="14">
        <f t="shared" ref="E35:P35" si="26">E19+E33</f>
        <v>42333.333333333328</v>
      </c>
      <c r="F35" s="14">
        <f t="shared" si="26"/>
        <v>42325</v>
      </c>
      <c r="G35" s="14">
        <f t="shared" si="26"/>
        <v>42318.333333333328</v>
      </c>
      <c r="H35" s="14">
        <f t="shared" si="26"/>
        <v>42313.333333333328</v>
      </c>
      <c r="I35" s="14">
        <f t="shared" si="26"/>
        <v>42310</v>
      </c>
      <c r="J35" s="14">
        <f t="shared" si="26"/>
        <v>42308.333333333328</v>
      </c>
      <c r="K35" s="14">
        <f t="shared" si="26"/>
        <v>42306.666666666672</v>
      </c>
      <c r="L35" s="14">
        <f t="shared" si="26"/>
        <v>42305</v>
      </c>
      <c r="M35" s="14">
        <f t="shared" si="26"/>
        <v>42303.333333333328</v>
      </c>
      <c r="N35" s="14">
        <f t="shared" si="26"/>
        <v>42301.666666666672</v>
      </c>
      <c r="O35" s="14">
        <f t="shared" si="26"/>
        <v>42300</v>
      </c>
      <c r="P35" s="14">
        <f t="shared" si="26"/>
        <v>-7701.6666666666715</v>
      </c>
      <c r="Q35" s="29"/>
      <c r="R35" s="14">
        <f>R19+R33</f>
        <v>457723.33333333337</v>
      </c>
      <c r="S35" s="14">
        <f>S19+S33</f>
        <v>457795.33333333337</v>
      </c>
      <c r="T35" s="14">
        <f>T19+T33</f>
        <v>457996.26666666666</v>
      </c>
      <c r="V35" s="84"/>
    </row>
    <row r="36" spans="1:70" s="24" customFormat="1" ht="15" x14ac:dyDescent="0.25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 s="19"/>
      <c r="S36" s="19"/>
      <c r="T36" s="19"/>
      <c r="U36" s="19"/>
      <c r="V36" s="86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2"/>
      <c r="BQ36" s="2"/>
      <c r="BR36" s="2"/>
    </row>
    <row r="37" spans="1:70" x14ac:dyDescent="0.25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16"/>
      <c r="S37" s="16"/>
      <c r="T37" s="16"/>
      <c r="U37" s="16"/>
      <c r="V37" s="83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</row>
    <row r="38" spans="1:70" ht="22.8" x14ac:dyDescent="0.25">
      <c r="A38" s="22"/>
      <c r="B38" s="23" t="s">
        <v>69</v>
      </c>
      <c r="C38" s="23"/>
      <c r="D38" s="1" t="str">
        <f>D$2</f>
        <v>M0</v>
      </c>
      <c r="E38" s="1" t="str">
        <f t="shared" ref="E38:T38" si="27">E$2</f>
        <v>M1</v>
      </c>
      <c r="F38" s="1" t="str">
        <f t="shared" si="27"/>
        <v>M2</v>
      </c>
      <c r="G38" s="1" t="str">
        <f t="shared" si="27"/>
        <v>M3</v>
      </c>
      <c r="H38" s="1" t="str">
        <f t="shared" si="27"/>
        <v>M4</v>
      </c>
      <c r="I38" s="1" t="str">
        <f t="shared" si="27"/>
        <v>M5</v>
      </c>
      <c r="J38" s="1" t="str">
        <f t="shared" si="27"/>
        <v>M6</v>
      </c>
      <c r="K38" s="1" t="str">
        <f t="shared" si="27"/>
        <v>M7</v>
      </c>
      <c r="L38" s="1" t="str">
        <f t="shared" si="27"/>
        <v>M8</v>
      </c>
      <c r="M38" s="1" t="str">
        <f t="shared" si="27"/>
        <v>M9</v>
      </c>
      <c r="N38" s="1" t="str">
        <f t="shared" si="27"/>
        <v>M10</v>
      </c>
      <c r="O38" s="1" t="str">
        <f t="shared" si="27"/>
        <v>M11</v>
      </c>
      <c r="P38" s="1" t="str">
        <f t="shared" si="27"/>
        <v>M12</v>
      </c>
      <c r="Q38" s="1">
        <f t="shared" si="27"/>
        <v>0</v>
      </c>
      <c r="R38" s="1" t="str">
        <f t="shared" si="27"/>
        <v>Y1</v>
      </c>
      <c r="S38" s="1" t="str">
        <f t="shared" si="27"/>
        <v>Y2</v>
      </c>
      <c r="T38" s="1" t="str">
        <f t="shared" si="27"/>
        <v>Y3</v>
      </c>
      <c r="V38" s="83"/>
    </row>
    <row r="39" spans="1:70" s="24" customFormat="1" ht="15" customHeight="1" x14ac:dyDescent="0.25">
      <c r="B39" s="4" t="s">
        <v>58</v>
      </c>
      <c r="E39" s="50">
        <v>0</v>
      </c>
      <c r="F39" s="49">
        <f>E41</f>
        <v>42333.333333333328</v>
      </c>
      <c r="G39" s="49">
        <f t="shared" ref="G39:P39" si="28">F41</f>
        <v>84658.333333333328</v>
      </c>
      <c r="H39" s="49">
        <f t="shared" si="28"/>
        <v>126976.66666666666</v>
      </c>
      <c r="I39" s="49">
        <f t="shared" si="28"/>
        <v>169290</v>
      </c>
      <c r="J39" s="49">
        <f t="shared" si="28"/>
        <v>211600</v>
      </c>
      <c r="K39" s="49">
        <f t="shared" si="28"/>
        <v>253908.33333333331</v>
      </c>
      <c r="L39" s="49">
        <f t="shared" si="28"/>
        <v>296215</v>
      </c>
      <c r="M39" s="49">
        <f t="shared" si="28"/>
        <v>338520</v>
      </c>
      <c r="N39" s="49">
        <f t="shared" si="28"/>
        <v>380823.33333333331</v>
      </c>
      <c r="O39" s="49">
        <f t="shared" si="28"/>
        <v>423125</v>
      </c>
      <c r="P39" s="49">
        <f t="shared" si="28"/>
        <v>465425</v>
      </c>
      <c r="Q39" s="26"/>
      <c r="R39" s="51">
        <f>E39</f>
        <v>0</v>
      </c>
      <c r="S39" s="51">
        <f>R41</f>
        <v>457723.33333333331</v>
      </c>
      <c r="T39" s="51">
        <f>S41</f>
        <v>915518.66666666674</v>
      </c>
      <c r="V39" s="84"/>
    </row>
    <row r="40" spans="1:70" s="24" customFormat="1" ht="15" customHeight="1" x14ac:dyDescent="0.25">
      <c r="B40" s="4" t="s">
        <v>59</v>
      </c>
      <c r="E40" s="51">
        <f t="shared" ref="E40:P40" si="29">E35</f>
        <v>42333.333333333328</v>
      </c>
      <c r="F40" s="51">
        <f t="shared" si="29"/>
        <v>42325</v>
      </c>
      <c r="G40" s="51">
        <f t="shared" si="29"/>
        <v>42318.333333333328</v>
      </c>
      <c r="H40" s="51">
        <f t="shared" si="29"/>
        <v>42313.333333333328</v>
      </c>
      <c r="I40" s="51">
        <f t="shared" si="29"/>
        <v>42310</v>
      </c>
      <c r="J40" s="51">
        <f t="shared" si="29"/>
        <v>42308.333333333328</v>
      </c>
      <c r="K40" s="51">
        <f t="shared" si="29"/>
        <v>42306.666666666672</v>
      </c>
      <c r="L40" s="51">
        <f t="shared" si="29"/>
        <v>42305</v>
      </c>
      <c r="M40" s="51">
        <f t="shared" si="29"/>
        <v>42303.333333333328</v>
      </c>
      <c r="N40" s="51">
        <f t="shared" si="29"/>
        <v>42301.666666666672</v>
      </c>
      <c r="O40" s="51">
        <f t="shared" si="29"/>
        <v>42300</v>
      </c>
      <c r="P40" s="51">
        <f t="shared" si="29"/>
        <v>-7701.6666666666715</v>
      </c>
      <c r="Q40" s="26"/>
      <c r="R40" s="51">
        <f>SUM(E40:P40)</f>
        <v>457723.33333333331</v>
      </c>
      <c r="S40" s="51">
        <f>S35</f>
        <v>457795.33333333337</v>
      </c>
      <c r="T40" s="51">
        <f>T35</f>
        <v>457996.26666666666</v>
      </c>
      <c r="V40" s="84"/>
    </row>
    <row r="41" spans="1:70" s="24" customFormat="1" ht="15" customHeight="1" thickBot="1" x14ac:dyDescent="0.35">
      <c r="B41" s="25" t="s">
        <v>60</v>
      </c>
      <c r="C41" s="7"/>
      <c r="D41" s="7"/>
      <c r="E41" s="14">
        <f>SUM(E39:E40)</f>
        <v>42333.333333333328</v>
      </c>
      <c r="F41" s="14">
        <f>SUM(F39:F40)</f>
        <v>84658.333333333328</v>
      </c>
      <c r="G41" s="14">
        <f t="shared" ref="G41:T41" si="30">SUM(G39:G40)</f>
        <v>126976.66666666666</v>
      </c>
      <c r="H41" s="14">
        <f t="shared" si="30"/>
        <v>169290</v>
      </c>
      <c r="I41" s="14">
        <f t="shared" si="30"/>
        <v>211600</v>
      </c>
      <c r="J41" s="14">
        <f t="shared" si="30"/>
        <v>253908.33333333331</v>
      </c>
      <c r="K41" s="14">
        <f t="shared" si="30"/>
        <v>296215</v>
      </c>
      <c r="L41" s="14">
        <f t="shared" si="30"/>
        <v>338520</v>
      </c>
      <c r="M41" s="14">
        <f t="shared" si="30"/>
        <v>380823.33333333331</v>
      </c>
      <c r="N41" s="14">
        <f t="shared" si="30"/>
        <v>423125</v>
      </c>
      <c r="O41" s="14">
        <f t="shared" si="30"/>
        <v>465425</v>
      </c>
      <c r="P41" s="14">
        <f t="shared" si="30"/>
        <v>457723.33333333331</v>
      </c>
      <c r="Q41" s="29"/>
      <c r="R41" s="14">
        <f t="shared" si="30"/>
        <v>457723.33333333331</v>
      </c>
      <c r="S41" s="14">
        <f t="shared" si="30"/>
        <v>915518.66666666674</v>
      </c>
      <c r="T41" s="14">
        <f t="shared" si="30"/>
        <v>1373514.9333333333</v>
      </c>
      <c r="V41" s="84"/>
    </row>
    <row r="42" spans="1:70" s="24" customFormat="1" ht="15" customHeight="1" x14ac:dyDescent="0.3">
      <c r="B42" s="25"/>
      <c r="C42" s="7"/>
      <c r="D42" s="7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29"/>
      <c r="R42" s="88"/>
      <c r="S42" s="88"/>
      <c r="T42" s="88"/>
      <c r="V42" s="84"/>
    </row>
    <row r="43" spans="1:70" s="24" customFormat="1" ht="15" customHeight="1" x14ac:dyDescent="0.3">
      <c r="B43" s="25"/>
      <c r="C43" s="7"/>
      <c r="D43" s="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29"/>
      <c r="R43" s="88"/>
      <c r="S43" s="88"/>
      <c r="T43" s="88"/>
      <c r="V43" s="84"/>
    </row>
    <row r="44" spans="1:70" s="24" customFormat="1" ht="15" customHeight="1" x14ac:dyDescent="0.3">
      <c r="B44" s="25"/>
      <c r="C44" s="7"/>
      <c r="D44" s="7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29"/>
      <c r="R44" s="88"/>
      <c r="S44" s="88"/>
      <c r="T44" s="88"/>
      <c r="V44" s="84"/>
    </row>
    <row r="45" spans="1:70" s="24" customFormat="1" ht="15" customHeight="1" x14ac:dyDescent="0.3">
      <c r="B45" s="25"/>
      <c r="C45" s="7"/>
      <c r="D45" s="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29"/>
      <c r="R45" s="88"/>
      <c r="S45" s="88"/>
      <c r="T45" s="88"/>
      <c r="V45" s="84"/>
    </row>
    <row r="46" spans="1:70" s="24" customFormat="1" ht="15" customHeight="1" x14ac:dyDescent="0.3">
      <c r="B46" s="25"/>
      <c r="C46" s="7"/>
      <c r="D46" s="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29"/>
      <c r="R46" s="88"/>
      <c r="S46" s="88"/>
      <c r="T46" s="88"/>
      <c r="V46" s="84"/>
    </row>
    <row r="47" spans="1:70" s="24" customFormat="1" ht="15" customHeight="1" x14ac:dyDescent="0.3">
      <c r="B47" s="25"/>
      <c r="C47" s="7"/>
      <c r="D47" s="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29"/>
      <c r="R47" s="88"/>
      <c r="S47" s="88"/>
      <c r="T47" s="88"/>
      <c r="V47" s="84"/>
    </row>
    <row r="48" spans="1:70" s="24" customFormat="1" ht="15" customHeight="1" x14ac:dyDescent="0.3">
      <c r="B48" s="25"/>
      <c r="C48" s="7"/>
      <c r="D48" s="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29"/>
      <c r="R48" s="88"/>
      <c r="S48" s="88"/>
      <c r="T48" s="88"/>
      <c r="V48" s="84"/>
    </row>
    <row r="49" spans="1:67" s="24" customFormat="1" ht="15" customHeight="1" x14ac:dyDescent="0.3">
      <c r="B49" s="25"/>
      <c r="C49" s="7"/>
      <c r="D49" s="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29"/>
      <c r="R49" s="88"/>
      <c r="S49" s="88"/>
      <c r="T49" s="88"/>
      <c r="V49" s="84"/>
    </row>
    <row r="50" spans="1:67" s="24" customFormat="1" ht="15" customHeight="1" x14ac:dyDescent="0.3">
      <c r="B50" s="25"/>
      <c r="C50" s="7"/>
      <c r="D50" s="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29"/>
      <c r="R50" s="88"/>
      <c r="S50" s="88"/>
      <c r="T50" s="88"/>
      <c r="V50" s="84"/>
    </row>
    <row r="51" spans="1:67" s="24" customFormat="1" ht="15" customHeight="1" x14ac:dyDescent="0.3">
      <c r="B51" s="25"/>
      <c r="C51" s="7"/>
      <c r="D51" s="7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29"/>
      <c r="R51" s="88"/>
      <c r="S51" s="88"/>
      <c r="T51" s="88"/>
      <c r="V51" s="84"/>
    </row>
    <row r="52" spans="1:67" s="24" customFormat="1" ht="15" customHeight="1" x14ac:dyDescent="0.3">
      <c r="B52" s="25"/>
      <c r="C52" s="7"/>
      <c r="D52" s="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29"/>
      <c r="R52" s="88"/>
      <c r="S52" s="88"/>
      <c r="T52" s="88"/>
      <c r="V52" s="84"/>
    </row>
    <row r="53" spans="1:67" s="24" customFormat="1" ht="15" customHeight="1" x14ac:dyDescent="0.3">
      <c r="B53" s="25"/>
      <c r="C53" s="7"/>
      <c r="D53" s="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29"/>
      <c r="R53" s="88"/>
      <c r="S53" s="88"/>
      <c r="T53" s="88"/>
      <c r="V53" s="84"/>
    </row>
    <row r="54" spans="1:67" s="24" customFormat="1" ht="15" customHeight="1" x14ac:dyDescent="0.3">
      <c r="B54" s="25"/>
      <c r="C54" s="7"/>
      <c r="D54" s="7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29"/>
      <c r="R54" s="88"/>
      <c r="S54" s="88"/>
      <c r="T54" s="88"/>
      <c r="V54" s="84"/>
    </row>
    <row r="55" spans="1:67" s="24" customFormat="1" ht="15" customHeight="1" x14ac:dyDescent="0.3">
      <c r="B55" s="25"/>
      <c r="C55" s="7"/>
      <c r="D55" s="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29"/>
      <c r="R55" s="88"/>
      <c r="S55" s="88"/>
      <c r="T55" s="88"/>
      <c r="V55" s="84"/>
    </row>
    <row r="56" spans="1:67" s="24" customFormat="1" ht="15" customHeight="1" x14ac:dyDescent="0.3">
      <c r="B56" s="25"/>
      <c r="C56" s="7"/>
      <c r="D56" s="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29"/>
      <c r="R56" s="88"/>
      <c r="S56" s="88"/>
      <c r="T56" s="88"/>
      <c r="V56" s="84"/>
    </row>
    <row r="57" spans="1:67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86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</row>
    <row r="58" spans="1:67" x14ac:dyDescent="0.25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83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</row>
    <row r="59" spans="1:67" ht="22.8" x14ac:dyDescent="0.25">
      <c r="A59" s="22"/>
      <c r="B59" s="23" t="s">
        <v>2</v>
      </c>
      <c r="C59" s="23"/>
      <c r="D59" s="1" t="str">
        <f>D$2</f>
        <v>M0</v>
      </c>
      <c r="E59" s="1" t="str">
        <f t="shared" ref="E59:T59" si="31">E$2</f>
        <v>M1</v>
      </c>
      <c r="F59" s="1" t="str">
        <f t="shared" si="31"/>
        <v>M2</v>
      </c>
      <c r="G59" s="1" t="str">
        <f t="shared" si="31"/>
        <v>M3</v>
      </c>
      <c r="H59" s="1" t="str">
        <f t="shared" si="31"/>
        <v>M4</v>
      </c>
      <c r="I59" s="1" t="str">
        <f t="shared" si="31"/>
        <v>M5</v>
      </c>
      <c r="J59" s="1" t="str">
        <f t="shared" si="31"/>
        <v>M6</v>
      </c>
      <c r="K59" s="1" t="str">
        <f t="shared" si="31"/>
        <v>M7</v>
      </c>
      <c r="L59" s="1" t="str">
        <f t="shared" si="31"/>
        <v>M8</v>
      </c>
      <c r="M59" s="1" t="str">
        <f t="shared" si="31"/>
        <v>M9</v>
      </c>
      <c r="N59" s="1" t="str">
        <f t="shared" si="31"/>
        <v>M10</v>
      </c>
      <c r="O59" s="1" t="str">
        <f t="shared" si="31"/>
        <v>M11</v>
      </c>
      <c r="P59" s="1" t="str">
        <f t="shared" si="31"/>
        <v>M12</v>
      </c>
      <c r="Q59" s="1">
        <f t="shared" si="31"/>
        <v>0</v>
      </c>
      <c r="R59" s="1" t="str">
        <f t="shared" si="31"/>
        <v>Y1</v>
      </c>
      <c r="S59" s="1" t="str">
        <f t="shared" si="31"/>
        <v>Y2</v>
      </c>
      <c r="T59" s="1" t="str">
        <f t="shared" si="31"/>
        <v>Y3</v>
      </c>
      <c r="V59" s="83"/>
    </row>
    <row r="60" spans="1:67" s="24" customFormat="1" ht="15.6" x14ac:dyDescent="0.3">
      <c r="B60" s="25" t="s">
        <v>8</v>
      </c>
      <c r="C60" s="7"/>
      <c r="D60" s="31">
        <f t="shared" ref="D60:O60" si="32">E19</f>
        <v>60000</v>
      </c>
      <c r="E60" s="31">
        <f t="shared" si="32"/>
        <v>60000</v>
      </c>
      <c r="F60" s="31">
        <f t="shared" si="32"/>
        <v>60000</v>
      </c>
      <c r="G60" s="31">
        <f t="shared" si="32"/>
        <v>60000</v>
      </c>
      <c r="H60" s="31">
        <f t="shared" si="32"/>
        <v>60000</v>
      </c>
      <c r="I60" s="31">
        <f t="shared" si="32"/>
        <v>60000</v>
      </c>
      <c r="J60" s="31">
        <f t="shared" si="32"/>
        <v>60000</v>
      </c>
      <c r="K60" s="31">
        <f t="shared" si="32"/>
        <v>60000</v>
      </c>
      <c r="L60" s="31">
        <f t="shared" si="32"/>
        <v>60000</v>
      </c>
      <c r="M60" s="31">
        <f t="shared" si="32"/>
        <v>60000</v>
      </c>
      <c r="N60" s="31">
        <f t="shared" si="32"/>
        <v>60000</v>
      </c>
      <c r="O60" s="31">
        <f t="shared" si="32"/>
        <v>60000</v>
      </c>
      <c r="P60" s="31">
        <f>R19/12</f>
        <v>60000</v>
      </c>
      <c r="Q60" s="26"/>
      <c r="R60" s="31">
        <f>R19*11/12+S19*1/12</f>
        <v>720000</v>
      </c>
      <c r="S60" s="31">
        <f>S19*11/12+T19*1/12</f>
        <v>720000</v>
      </c>
      <c r="T60" s="31">
        <f>T19</f>
        <v>720000</v>
      </c>
      <c r="V60" s="84"/>
    </row>
    <row r="61" spans="1:67" s="24" customFormat="1" ht="8.1" customHeight="1" x14ac:dyDescent="0.3">
      <c r="B61" s="25"/>
      <c r="C61" s="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26"/>
      <c r="R61" s="31"/>
      <c r="S61" s="31"/>
      <c r="T61" s="7"/>
      <c r="V61" s="84"/>
    </row>
    <row r="62" spans="1:67" s="24" customFormat="1" ht="15.6" x14ac:dyDescent="0.3">
      <c r="B62" s="25" t="s">
        <v>9</v>
      </c>
      <c r="C62" s="7"/>
      <c r="D62" s="7"/>
      <c r="V62" s="84"/>
    </row>
    <row r="63" spans="1:67" s="24" customFormat="1" ht="15" x14ac:dyDescent="0.25">
      <c r="B63" s="4" t="s">
        <v>26</v>
      </c>
      <c r="E63" s="53">
        <f t="shared" ref="E63:P63" si="33">E33</f>
        <v>-17666.666666666668</v>
      </c>
      <c r="F63" s="54">
        <f t="shared" si="33"/>
        <v>-17675</v>
      </c>
      <c r="G63" s="54">
        <f t="shared" si="33"/>
        <v>-17681.666666666668</v>
      </c>
      <c r="H63" s="54">
        <f t="shared" si="33"/>
        <v>-17686.666666666668</v>
      </c>
      <c r="I63" s="54">
        <f t="shared" si="33"/>
        <v>-17690</v>
      </c>
      <c r="J63" s="54">
        <f t="shared" si="33"/>
        <v>-17691.666666666668</v>
      </c>
      <c r="K63" s="54">
        <f t="shared" si="33"/>
        <v>-17693.333333333332</v>
      </c>
      <c r="L63" s="54">
        <f t="shared" si="33"/>
        <v>-17695</v>
      </c>
      <c r="M63" s="54">
        <f t="shared" si="33"/>
        <v>-17696.666666666668</v>
      </c>
      <c r="N63" s="54">
        <f t="shared" si="33"/>
        <v>-17698.333333333332</v>
      </c>
      <c r="O63" s="54">
        <f t="shared" si="33"/>
        <v>-17700</v>
      </c>
      <c r="P63" s="55">
        <f t="shared" si="33"/>
        <v>-67701.666666666672</v>
      </c>
      <c r="Q63" s="26"/>
      <c r="R63" s="53">
        <f>R33</f>
        <v>-262276.66666666663</v>
      </c>
      <c r="S63" s="54">
        <f>S33</f>
        <v>-262204.66666666663</v>
      </c>
      <c r="T63" s="55">
        <f>T33</f>
        <v>-262003.73333333334</v>
      </c>
      <c r="V63" s="84"/>
    </row>
    <row r="64" spans="1:67" s="24" customFormat="1" ht="15" x14ac:dyDescent="0.25">
      <c r="B64" s="4" t="s">
        <v>27</v>
      </c>
      <c r="E64" s="56">
        <f t="shared" ref="E64:P64" si="34">-E79</f>
        <v>-10000</v>
      </c>
      <c r="F64" s="57">
        <f t="shared" si="34"/>
        <v>-500</v>
      </c>
      <c r="G64" s="57">
        <f t="shared" si="34"/>
        <v>-400</v>
      </c>
      <c r="H64" s="57">
        <f t="shared" si="34"/>
        <v>-300</v>
      </c>
      <c r="I64" s="57">
        <f t="shared" si="34"/>
        <v>-200</v>
      </c>
      <c r="J64" s="57">
        <f t="shared" si="34"/>
        <v>-100</v>
      </c>
      <c r="K64" s="57">
        <f t="shared" si="34"/>
        <v>-100</v>
      </c>
      <c r="L64" s="57">
        <f t="shared" si="34"/>
        <v>-100</v>
      </c>
      <c r="M64" s="57">
        <f t="shared" si="34"/>
        <v>-100</v>
      </c>
      <c r="N64" s="57">
        <f t="shared" si="34"/>
        <v>-100</v>
      </c>
      <c r="O64" s="57">
        <f t="shared" si="34"/>
        <v>-100</v>
      </c>
      <c r="P64" s="58">
        <f t="shared" si="34"/>
        <v>-100</v>
      </c>
      <c r="Q64" s="26"/>
      <c r="R64" s="56">
        <f>-R79</f>
        <v>-12100</v>
      </c>
      <c r="S64" s="57">
        <f>-S79</f>
        <v>-1200</v>
      </c>
      <c r="T64" s="58">
        <f>-T79</f>
        <v>-1200</v>
      </c>
      <c r="V64" s="84"/>
    </row>
    <row r="65" spans="1:67" s="24" customFormat="1" ht="15" x14ac:dyDescent="0.25">
      <c r="B65" s="4" t="s">
        <v>30</v>
      </c>
      <c r="E65" s="59">
        <f t="shared" ref="E65:P65" si="35">-E23</f>
        <v>166.66666666666666</v>
      </c>
      <c r="F65" s="60">
        <f t="shared" si="35"/>
        <v>175</v>
      </c>
      <c r="G65" s="60">
        <f t="shared" si="35"/>
        <v>181.66666666666666</v>
      </c>
      <c r="H65" s="60">
        <f t="shared" si="35"/>
        <v>186.66666666666666</v>
      </c>
      <c r="I65" s="60">
        <f t="shared" si="35"/>
        <v>190</v>
      </c>
      <c r="J65" s="60">
        <f t="shared" si="35"/>
        <v>191.66666666666666</v>
      </c>
      <c r="K65" s="60">
        <f t="shared" si="35"/>
        <v>193.33333333333331</v>
      </c>
      <c r="L65" s="60">
        <f t="shared" si="35"/>
        <v>194.99999999999997</v>
      </c>
      <c r="M65" s="60">
        <f t="shared" si="35"/>
        <v>196.66666666666663</v>
      </c>
      <c r="N65" s="60">
        <f t="shared" si="35"/>
        <v>198.33333333333329</v>
      </c>
      <c r="O65" s="60">
        <f t="shared" si="35"/>
        <v>199.99999999999994</v>
      </c>
      <c r="P65" s="61">
        <f t="shared" si="35"/>
        <v>201.6666666666666</v>
      </c>
      <c r="Q65" s="26"/>
      <c r="R65" s="59">
        <f>-R23</f>
        <v>2276.6666666666661</v>
      </c>
      <c r="S65" s="60">
        <f>-S23</f>
        <v>2204.666666666667</v>
      </c>
      <c r="T65" s="61">
        <f>-T23</f>
        <v>2003.7333333333336</v>
      </c>
      <c r="V65" s="84"/>
    </row>
    <row r="66" spans="1:67" s="24" customFormat="1" ht="15.6" x14ac:dyDescent="0.3">
      <c r="B66" s="4"/>
      <c r="E66" s="62">
        <f t="shared" ref="E66:P66" si="36">SUM(E63:E65)</f>
        <v>-27500</v>
      </c>
      <c r="F66" s="62">
        <f t="shared" si="36"/>
        <v>-18000</v>
      </c>
      <c r="G66" s="62">
        <f t="shared" si="36"/>
        <v>-17900</v>
      </c>
      <c r="H66" s="62">
        <f t="shared" si="36"/>
        <v>-17800</v>
      </c>
      <c r="I66" s="62">
        <f t="shared" si="36"/>
        <v>-17700</v>
      </c>
      <c r="J66" s="62">
        <f t="shared" si="36"/>
        <v>-17600</v>
      </c>
      <c r="K66" s="62">
        <f t="shared" si="36"/>
        <v>-17600</v>
      </c>
      <c r="L66" s="62">
        <f t="shared" si="36"/>
        <v>-17600</v>
      </c>
      <c r="M66" s="62">
        <f t="shared" si="36"/>
        <v>-17600</v>
      </c>
      <c r="N66" s="62">
        <f t="shared" si="36"/>
        <v>-17600</v>
      </c>
      <c r="O66" s="62">
        <f t="shared" si="36"/>
        <v>-17600</v>
      </c>
      <c r="P66" s="62">
        <f t="shared" si="36"/>
        <v>-67600</v>
      </c>
      <c r="Q66" s="26"/>
      <c r="R66" s="62">
        <f>SUM(R63:R65)</f>
        <v>-272099.99999999994</v>
      </c>
      <c r="S66" s="62">
        <f>SUM(S63:S65)</f>
        <v>-261199.99999999997</v>
      </c>
      <c r="T66" s="62">
        <f>SUM(T63:T65)</f>
        <v>-261200</v>
      </c>
      <c r="V66" s="84"/>
    </row>
    <row r="67" spans="1:67" s="24" customFormat="1" ht="15.6" x14ac:dyDescent="0.3">
      <c r="B67" s="4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26"/>
      <c r="R67" s="62"/>
      <c r="S67" s="62"/>
      <c r="T67" s="62"/>
      <c r="V67" s="84"/>
    </row>
    <row r="68" spans="1:67" s="24" customFormat="1" ht="16.2" thickBot="1" x14ac:dyDescent="0.35">
      <c r="B68" s="25" t="s">
        <v>23</v>
      </c>
      <c r="C68" s="7"/>
      <c r="D68" s="31">
        <f>D60+D62</f>
        <v>60000</v>
      </c>
      <c r="E68" s="14">
        <f t="shared" ref="E68:P68" si="37">E60+E66</f>
        <v>32500</v>
      </c>
      <c r="F68" s="14">
        <f t="shared" si="37"/>
        <v>42000</v>
      </c>
      <c r="G68" s="14">
        <f t="shared" si="37"/>
        <v>42100</v>
      </c>
      <c r="H68" s="14">
        <f t="shared" si="37"/>
        <v>42200</v>
      </c>
      <c r="I68" s="14">
        <f t="shared" si="37"/>
        <v>42300</v>
      </c>
      <c r="J68" s="14">
        <f t="shared" si="37"/>
        <v>42400</v>
      </c>
      <c r="K68" s="14">
        <f t="shared" si="37"/>
        <v>42400</v>
      </c>
      <c r="L68" s="14">
        <f t="shared" si="37"/>
        <v>42400</v>
      </c>
      <c r="M68" s="14">
        <f t="shared" si="37"/>
        <v>42400</v>
      </c>
      <c r="N68" s="14">
        <f t="shared" si="37"/>
        <v>42400</v>
      </c>
      <c r="O68" s="14">
        <f t="shared" si="37"/>
        <v>42400</v>
      </c>
      <c r="P68" s="14">
        <f t="shared" si="37"/>
        <v>-7600</v>
      </c>
      <c r="Q68" s="29"/>
      <c r="R68" s="14">
        <f>R60+R66</f>
        <v>447900.00000000006</v>
      </c>
      <c r="S68" s="14">
        <f>S60+S66</f>
        <v>458800</v>
      </c>
      <c r="T68" s="14">
        <f>T60+T66</f>
        <v>458800</v>
      </c>
      <c r="V68" s="84"/>
    </row>
    <row r="69" spans="1:67" s="24" customFormat="1" ht="8.1" customHeight="1" x14ac:dyDescent="0.3">
      <c r="B69" s="2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V69" s="84"/>
    </row>
    <row r="70" spans="1:67" s="24" customFormat="1" ht="16.2" thickBot="1" x14ac:dyDescent="0.35">
      <c r="B70" s="25" t="s">
        <v>22</v>
      </c>
      <c r="C70" s="7"/>
      <c r="D70" s="62">
        <f>SUM($D68:D68)</f>
        <v>60000</v>
      </c>
      <c r="E70" s="52">
        <f>SUM($D68:E68)</f>
        <v>92500</v>
      </c>
      <c r="F70" s="52">
        <f>SUM($D68:F68)</f>
        <v>134500</v>
      </c>
      <c r="G70" s="52">
        <f>SUM($D68:G68)</f>
        <v>176600</v>
      </c>
      <c r="H70" s="52">
        <f>SUM($D68:H68)</f>
        <v>218800</v>
      </c>
      <c r="I70" s="52">
        <f>SUM($D68:I68)</f>
        <v>261100</v>
      </c>
      <c r="J70" s="52">
        <f>SUM($D68:J68)</f>
        <v>303500</v>
      </c>
      <c r="K70" s="52">
        <f>SUM($D68:K68)</f>
        <v>345900</v>
      </c>
      <c r="L70" s="52">
        <f>SUM($D68:L68)</f>
        <v>388300</v>
      </c>
      <c r="M70" s="52">
        <f>SUM($D68:M68)</f>
        <v>430700</v>
      </c>
      <c r="N70" s="52">
        <f>SUM($D68:N68)</f>
        <v>473100</v>
      </c>
      <c r="O70" s="52">
        <f>SUM($D68:O68)</f>
        <v>515500</v>
      </c>
      <c r="P70" s="52">
        <f>SUM($D68:P68)</f>
        <v>507900</v>
      </c>
      <c r="Q70" s="79"/>
      <c r="R70" s="52">
        <f>SUM($D68:R68)</f>
        <v>955800</v>
      </c>
      <c r="S70" s="52">
        <f>SUM($D68:S68)</f>
        <v>1414600</v>
      </c>
      <c r="T70" s="52">
        <f>SUM($D68:T68)</f>
        <v>1873400</v>
      </c>
      <c r="V70" s="89"/>
      <c r="W70" s="90"/>
    </row>
    <row r="71" spans="1:67" s="24" customFormat="1" ht="15.6" x14ac:dyDescent="0.3">
      <c r="B71" s="25"/>
      <c r="C71" s="7"/>
      <c r="D71" s="62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79"/>
      <c r="R71" s="88"/>
      <c r="S71" s="88"/>
      <c r="T71" s="88"/>
      <c r="V71" s="89"/>
      <c r="W71" s="90"/>
    </row>
    <row r="72" spans="1:67" s="24" customFormat="1" ht="1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91"/>
      <c r="W72" s="92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</row>
    <row r="73" spans="1:67" s="24" customFormat="1" ht="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93"/>
      <c r="W73" s="94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s="24" customFormat="1" ht="22.8" x14ac:dyDescent="0.25">
      <c r="A74" s="22"/>
      <c r="B74" s="23" t="s">
        <v>68</v>
      </c>
      <c r="C74" s="2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V74" s="89"/>
      <c r="W74" s="90"/>
    </row>
    <row r="75" spans="1:67" s="24" customFormat="1" ht="15.6" x14ac:dyDescent="0.3">
      <c r="A75" s="24" t="s">
        <v>71</v>
      </c>
      <c r="B75" s="25" t="s">
        <v>32</v>
      </c>
      <c r="E75" s="26"/>
      <c r="F75" s="26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26"/>
      <c r="R75" s="3"/>
      <c r="S75" s="3"/>
      <c r="T75" s="3"/>
      <c r="V75" s="84"/>
    </row>
    <row r="76" spans="1:67" s="24" customFormat="1" ht="15" x14ac:dyDescent="0.25">
      <c r="B76" s="4" t="s">
        <v>24</v>
      </c>
      <c r="E76" s="26">
        <v>-10000</v>
      </c>
      <c r="F76" s="26">
        <v>-500</v>
      </c>
      <c r="G76" s="26">
        <v>-400</v>
      </c>
      <c r="H76" s="26">
        <v>-300</v>
      </c>
      <c r="I76" s="26">
        <v>-200</v>
      </c>
      <c r="J76" s="26">
        <v>-100</v>
      </c>
      <c r="K76" s="26">
        <v>-100</v>
      </c>
      <c r="L76" s="26">
        <v>-100</v>
      </c>
      <c r="M76" s="26">
        <v>-100</v>
      </c>
      <c r="N76" s="26">
        <v>-100</v>
      </c>
      <c r="O76" s="26">
        <v>-100</v>
      </c>
      <c r="P76" s="26">
        <v>-100</v>
      </c>
      <c r="Q76" s="26"/>
      <c r="R76" s="3"/>
      <c r="S76" s="3"/>
      <c r="T76" s="3"/>
      <c r="V76" s="84"/>
    </row>
    <row r="77" spans="1:67" s="24" customFormat="1" ht="15" x14ac:dyDescent="0.25">
      <c r="B77" s="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26"/>
      <c r="R77" s="3"/>
      <c r="S77" s="3"/>
      <c r="T77" s="3"/>
      <c r="V77" s="84"/>
    </row>
    <row r="78" spans="1:67" s="24" customFormat="1" ht="15" x14ac:dyDescent="0.25">
      <c r="B78" s="4" t="s">
        <v>28</v>
      </c>
      <c r="E78" s="50">
        <v>0</v>
      </c>
      <c r="F78" s="51">
        <f t="shared" ref="F78:P78" si="38">E85</f>
        <v>9833.3333333333339</v>
      </c>
      <c r="G78" s="51">
        <f t="shared" si="38"/>
        <v>10158.333333333334</v>
      </c>
      <c r="H78" s="51">
        <f t="shared" si="38"/>
        <v>10376.666666666668</v>
      </c>
      <c r="I78" s="51">
        <f t="shared" si="38"/>
        <v>10490.000000000002</v>
      </c>
      <c r="J78" s="51">
        <f t="shared" si="38"/>
        <v>10500.000000000002</v>
      </c>
      <c r="K78" s="51">
        <f t="shared" si="38"/>
        <v>10408.333333333336</v>
      </c>
      <c r="L78" s="51">
        <f t="shared" si="38"/>
        <v>10315.000000000002</v>
      </c>
      <c r="M78" s="51">
        <f t="shared" si="38"/>
        <v>10220.000000000002</v>
      </c>
      <c r="N78" s="51">
        <f t="shared" si="38"/>
        <v>10123.333333333336</v>
      </c>
      <c r="O78" s="51">
        <f t="shared" si="38"/>
        <v>10025.000000000002</v>
      </c>
      <c r="P78" s="51">
        <f t="shared" si="38"/>
        <v>9925.0000000000018</v>
      </c>
      <c r="Q78" s="26"/>
      <c r="R78" s="51">
        <f>E78</f>
        <v>0</v>
      </c>
      <c r="S78" s="51">
        <f>R85</f>
        <v>9823.3333333333339</v>
      </c>
      <c r="T78" s="51">
        <f t="shared" ref="T78" si="39">S85</f>
        <v>8818.6666666666679</v>
      </c>
      <c r="V78" s="84"/>
    </row>
    <row r="79" spans="1:67" s="24" customFormat="1" ht="15" x14ac:dyDescent="0.25">
      <c r="B79" s="4" t="s">
        <v>31</v>
      </c>
      <c r="E79" s="50">
        <f t="shared" ref="E79:P79" si="40">-E76</f>
        <v>10000</v>
      </c>
      <c r="F79" s="50">
        <f t="shared" si="40"/>
        <v>500</v>
      </c>
      <c r="G79" s="50">
        <f t="shared" si="40"/>
        <v>400</v>
      </c>
      <c r="H79" s="50">
        <f t="shared" si="40"/>
        <v>300</v>
      </c>
      <c r="I79" s="50">
        <f t="shared" si="40"/>
        <v>200</v>
      </c>
      <c r="J79" s="50">
        <f t="shared" si="40"/>
        <v>100</v>
      </c>
      <c r="K79" s="50">
        <f t="shared" si="40"/>
        <v>100</v>
      </c>
      <c r="L79" s="50">
        <f t="shared" si="40"/>
        <v>100</v>
      </c>
      <c r="M79" s="50">
        <f t="shared" si="40"/>
        <v>100</v>
      </c>
      <c r="N79" s="50">
        <f t="shared" si="40"/>
        <v>100</v>
      </c>
      <c r="O79" s="50">
        <f t="shared" si="40"/>
        <v>100</v>
      </c>
      <c r="P79" s="50">
        <f t="shared" si="40"/>
        <v>100</v>
      </c>
      <c r="Q79" s="26"/>
      <c r="R79" s="51">
        <f>SUM(E79:P79)</f>
        <v>12100</v>
      </c>
      <c r="S79" s="51">
        <f>P79*12</f>
        <v>1200</v>
      </c>
      <c r="T79" s="51">
        <f>S79</f>
        <v>1200</v>
      </c>
      <c r="V79" s="87"/>
      <c r="W79" s="63"/>
    </row>
    <row r="80" spans="1:67" s="24" customFormat="1" ht="8.1" customHeight="1" x14ac:dyDescent="0.25">
      <c r="B80" s="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26"/>
      <c r="R80" s="51"/>
      <c r="S80" s="51"/>
      <c r="T80" s="51"/>
      <c r="V80" s="87"/>
      <c r="W80" s="63"/>
    </row>
    <row r="81" spans="1:22" s="24" customFormat="1" ht="15" x14ac:dyDescent="0.25">
      <c r="B81" s="4" t="s">
        <v>25</v>
      </c>
      <c r="C81" s="64">
        <v>0.2</v>
      </c>
      <c r="E81" s="50">
        <f>SUM(E82:E83)</f>
        <v>-166.66666666666666</v>
      </c>
      <c r="F81" s="50">
        <f t="shared" ref="F81:T81" si="41">SUM(F82:F83)</f>
        <v>-175</v>
      </c>
      <c r="G81" s="50">
        <f t="shared" si="41"/>
        <v>-181.66666666666666</v>
      </c>
      <c r="H81" s="50">
        <f t="shared" si="41"/>
        <v>-186.66666666666666</v>
      </c>
      <c r="I81" s="50">
        <f t="shared" si="41"/>
        <v>-190</v>
      </c>
      <c r="J81" s="50">
        <f t="shared" si="41"/>
        <v>-191.66666666666666</v>
      </c>
      <c r="K81" s="50">
        <f t="shared" si="41"/>
        <v>-193.33333333333331</v>
      </c>
      <c r="L81" s="50">
        <f t="shared" si="41"/>
        <v>-194.99999999999997</v>
      </c>
      <c r="M81" s="50">
        <f t="shared" si="41"/>
        <v>-196.66666666666663</v>
      </c>
      <c r="N81" s="50">
        <f t="shared" si="41"/>
        <v>-198.33333333333329</v>
      </c>
      <c r="O81" s="50">
        <f t="shared" si="41"/>
        <v>-199.99999999999994</v>
      </c>
      <c r="P81" s="50">
        <f t="shared" si="41"/>
        <v>-201.6666666666666</v>
      </c>
      <c r="Q81" s="26"/>
      <c r="R81" s="51">
        <f t="shared" ref="R81:R83" si="42">SUM(E81:P81)</f>
        <v>-2276.6666666666661</v>
      </c>
      <c r="S81" s="50">
        <f t="shared" si="41"/>
        <v>-2204.666666666667</v>
      </c>
      <c r="T81" s="50">
        <f t="shared" si="41"/>
        <v>-2003.7333333333336</v>
      </c>
      <c r="V81" s="84"/>
    </row>
    <row r="82" spans="1:22" s="24" customFormat="1" ht="15" x14ac:dyDescent="0.25">
      <c r="B82" s="65" t="s">
        <v>33</v>
      </c>
      <c r="C82" s="64"/>
      <c r="E82" s="50">
        <f>-E78*$C81/12</f>
        <v>0</v>
      </c>
      <c r="F82" s="50">
        <f>E82</f>
        <v>0</v>
      </c>
      <c r="G82" s="50">
        <f t="shared" ref="G82:P82" si="43">F82</f>
        <v>0</v>
      </c>
      <c r="H82" s="50">
        <f t="shared" si="43"/>
        <v>0</v>
      </c>
      <c r="I82" s="50">
        <f t="shared" si="43"/>
        <v>0</v>
      </c>
      <c r="J82" s="50">
        <f t="shared" si="43"/>
        <v>0</v>
      </c>
      <c r="K82" s="50">
        <f t="shared" si="43"/>
        <v>0</v>
      </c>
      <c r="L82" s="50">
        <f t="shared" si="43"/>
        <v>0</v>
      </c>
      <c r="M82" s="50">
        <f t="shared" si="43"/>
        <v>0</v>
      </c>
      <c r="N82" s="50">
        <f t="shared" si="43"/>
        <v>0</v>
      </c>
      <c r="O82" s="50">
        <f t="shared" si="43"/>
        <v>0</v>
      </c>
      <c r="P82" s="50">
        <f t="shared" si="43"/>
        <v>0</v>
      </c>
      <c r="Q82" s="26"/>
      <c r="R82" s="51">
        <f t="shared" si="42"/>
        <v>0</v>
      </c>
      <c r="S82" s="50">
        <f>-S78*$C$81</f>
        <v>-1964.666666666667</v>
      </c>
      <c r="T82" s="50">
        <f>-T78*$C$81</f>
        <v>-1763.7333333333336</v>
      </c>
      <c r="V82" s="84"/>
    </row>
    <row r="83" spans="1:22" s="24" customFormat="1" ht="15" x14ac:dyDescent="0.25">
      <c r="B83" s="65" t="s">
        <v>34</v>
      </c>
      <c r="C83" s="64"/>
      <c r="E83" s="50">
        <f>-E79*C81/12</f>
        <v>-166.66666666666666</v>
      </c>
      <c r="F83" s="50">
        <f t="shared" ref="F83:P83" si="44">E83-F79*$C$81/12</f>
        <v>-175</v>
      </c>
      <c r="G83" s="50">
        <f t="shared" si="44"/>
        <v>-181.66666666666666</v>
      </c>
      <c r="H83" s="50">
        <f t="shared" si="44"/>
        <v>-186.66666666666666</v>
      </c>
      <c r="I83" s="50">
        <f t="shared" si="44"/>
        <v>-190</v>
      </c>
      <c r="J83" s="50">
        <f t="shared" si="44"/>
        <v>-191.66666666666666</v>
      </c>
      <c r="K83" s="50">
        <f t="shared" si="44"/>
        <v>-193.33333333333331</v>
      </c>
      <c r="L83" s="50">
        <f t="shared" si="44"/>
        <v>-194.99999999999997</v>
      </c>
      <c r="M83" s="50">
        <f t="shared" si="44"/>
        <v>-196.66666666666663</v>
      </c>
      <c r="N83" s="50">
        <f t="shared" si="44"/>
        <v>-198.33333333333329</v>
      </c>
      <c r="O83" s="50">
        <f t="shared" si="44"/>
        <v>-199.99999999999994</v>
      </c>
      <c r="P83" s="50">
        <f t="shared" si="44"/>
        <v>-201.6666666666666</v>
      </c>
      <c r="Q83" s="26"/>
      <c r="R83" s="51">
        <f t="shared" si="42"/>
        <v>-2276.6666666666661</v>
      </c>
      <c r="S83" s="50">
        <f>-S79*$C$81</f>
        <v>-240</v>
      </c>
      <c r="T83" s="50">
        <f>-T79*$C$81</f>
        <v>-240</v>
      </c>
      <c r="V83" s="84"/>
    </row>
    <row r="84" spans="1:22" s="24" customFormat="1" ht="8.1" customHeight="1" x14ac:dyDescent="0.25">
      <c r="B84" s="66"/>
      <c r="C84" s="6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26"/>
      <c r="R84" s="51"/>
      <c r="S84" s="50"/>
      <c r="T84" s="50"/>
      <c r="V84" s="84"/>
    </row>
    <row r="85" spans="1:22" s="24" customFormat="1" ht="15" x14ac:dyDescent="0.25">
      <c r="B85" s="4" t="s">
        <v>29</v>
      </c>
      <c r="E85" s="51">
        <f>E78+E79+E81</f>
        <v>9833.3333333333339</v>
      </c>
      <c r="F85" s="51">
        <f t="shared" ref="F85:T85" si="45">F78+F79+F81</f>
        <v>10158.333333333334</v>
      </c>
      <c r="G85" s="51">
        <f t="shared" si="45"/>
        <v>10376.666666666668</v>
      </c>
      <c r="H85" s="51">
        <f t="shared" si="45"/>
        <v>10490.000000000002</v>
      </c>
      <c r="I85" s="51">
        <f t="shared" si="45"/>
        <v>10500.000000000002</v>
      </c>
      <c r="J85" s="51">
        <f t="shared" si="45"/>
        <v>10408.333333333336</v>
      </c>
      <c r="K85" s="51">
        <f t="shared" si="45"/>
        <v>10315.000000000002</v>
      </c>
      <c r="L85" s="51">
        <f t="shared" si="45"/>
        <v>10220.000000000002</v>
      </c>
      <c r="M85" s="51">
        <f t="shared" si="45"/>
        <v>10123.333333333336</v>
      </c>
      <c r="N85" s="51">
        <f t="shared" si="45"/>
        <v>10025.000000000002</v>
      </c>
      <c r="O85" s="51">
        <f t="shared" si="45"/>
        <v>9925.0000000000018</v>
      </c>
      <c r="P85" s="51">
        <f t="shared" si="45"/>
        <v>9823.3333333333358</v>
      </c>
      <c r="Q85" s="26"/>
      <c r="R85" s="51">
        <f t="shared" si="45"/>
        <v>9823.3333333333339</v>
      </c>
      <c r="S85" s="51">
        <f t="shared" si="45"/>
        <v>8818.6666666666679</v>
      </c>
      <c r="T85" s="51">
        <f t="shared" si="45"/>
        <v>8014.9333333333343</v>
      </c>
      <c r="V85" s="84"/>
    </row>
    <row r="86" spans="1:22" s="24" customFormat="1" ht="15" x14ac:dyDescent="0.25">
      <c r="B86" s="4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26"/>
      <c r="R86" s="51"/>
      <c r="S86" s="51"/>
      <c r="T86" s="51"/>
      <c r="V86" s="84"/>
    </row>
    <row r="87" spans="1:22" s="24" customFormat="1" ht="15.6" x14ac:dyDescent="0.3">
      <c r="A87" s="24" t="s">
        <v>71</v>
      </c>
      <c r="B87" s="25" t="s">
        <v>57</v>
      </c>
      <c r="E87" s="26"/>
      <c r="F87" s="26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26"/>
      <c r="R87" s="3"/>
      <c r="S87" s="3"/>
      <c r="T87" s="3"/>
      <c r="V87" s="84"/>
    </row>
    <row r="88" spans="1:22" s="24" customFormat="1" ht="15" x14ac:dyDescent="0.25">
      <c r="B88" s="4" t="s">
        <v>65</v>
      </c>
      <c r="E88" s="50">
        <f>-D98</f>
        <v>1000000</v>
      </c>
      <c r="F88" s="50">
        <f>E90</f>
        <v>1032500</v>
      </c>
      <c r="G88" s="50">
        <f t="shared" ref="G88:P88" si="46">F90</f>
        <v>1074500</v>
      </c>
      <c r="H88" s="50">
        <f t="shared" si="46"/>
        <v>1116600</v>
      </c>
      <c r="I88" s="50">
        <f t="shared" si="46"/>
        <v>1158800</v>
      </c>
      <c r="J88" s="50">
        <f t="shared" si="46"/>
        <v>1201100</v>
      </c>
      <c r="K88" s="50">
        <f t="shared" si="46"/>
        <v>1243500</v>
      </c>
      <c r="L88" s="50">
        <f t="shared" si="46"/>
        <v>1285900</v>
      </c>
      <c r="M88" s="50">
        <f t="shared" si="46"/>
        <v>1328300</v>
      </c>
      <c r="N88" s="50">
        <f t="shared" si="46"/>
        <v>1370700</v>
      </c>
      <c r="O88" s="50">
        <f t="shared" si="46"/>
        <v>1413100</v>
      </c>
      <c r="P88" s="50">
        <f t="shared" si="46"/>
        <v>1455500</v>
      </c>
      <c r="Q88" s="26"/>
      <c r="R88" s="3">
        <f>E88</f>
        <v>1000000</v>
      </c>
      <c r="S88" s="3">
        <f>R90</f>
        <v>1447900</v>
      </c>
      <c r="T88" s="3">
        <f>S90</f>
        <v>1906700</v>
      </c>
      <c r="V88" s="84"/>
    </row>
    <row r="89" spans="1:22" s="24" customFormat="1" ht="15" x14ac:dyDescent="0.25">
      <c r="B89" s="4" t="s">
        <v>66</v>
      </c>
      <c r="E89" s="50">
        <f t="shared" ref="E89:P89" si="47">E68</f>
        <v>32500</v>
      </c>
      <c r="F89" s="50">
        <f t="shared" si="47"/>
        <v>42000</v>
      </c>
      <c r="G89" s="50">
        <f t="shared" si="47"/>
        <v>42100</v>
      </c>
      <c r="H89" s="50">
        <f t="shared" si="47"/>
        <v>42200</v>
      </c>
      <c r="I89" s="50">
        <f t="shared" si="47"/>
        <v>42300</v>
      </c>
      <c r="J89" s="50">
        <f t="shared" si="47"/>
        <v>42400</v>
      </c>
      <c r="K89" s="50">
        <f t="shared" si="47"/>
        <v>42400</v>
      </c>
      <c r="L89" s="50">
        <f t="shared" si="47"/>
        <v>42400</v>
      </c>
      <c r="M89" s="50">
        <f t="shared" si="47"/>
        <v>42400</v>
      </c>
      <c r="N89" s="50">
        <f t="shared" si="47"/>
        <v>42400</v>
      </c>
      <c r="O89" s="50">
        <f t="shared" si="47"/>
        <v>42400</v>
      </c>
      <c r="P89" s="50">
        <f t="shared" si="47"/>
        <v>-7600</v>
      </c>
      <c r="Q89" s="26"/>
      <c r="R89" s="3">
        <f>R68</f>
        <v>447900.00000000006</v>
      </c>
      <c r="S89" s="3">
        <f>S68</f>
        <v>458800</v>
      </c>
      <c r="T89" s="3">
        <f>T68</f>
        <v>458800</v>
      </c>
      <c r="V89" s="84"/>
    </row>
    <row r="90" spans="1:22" s="24" customFormat="1" ht="15" x14ac:dyDescent="0.25">
      <c r="B90" s="4" t="s">
        <v>67</v>
      </c>
      <c r="E90" s="50">
        <f>SUM(E88:E89)</f>
        <v>1032500</v>
      </c>
      <c r="F90" s="50">
        <f>SUM(F88:F89)</f>
        <v>1074500</v>
      </c>
      <c r="G90" s="50">
        <f t="shared" ref="G90:S90" si="48">SUM(G88:G89)</f>
        <v>1116600</v>
      </c>
      <c r="H90" s="50">
        <f t="shared" si="48"/>
        <v>1158800</v>
      </c>
      <c r="I90" s="50">
        <f t="shared" si="48"/>
        <v>1201100</v>
      </c>
      <c r="J90" s="50">
        <f t="shared" si="48"/>
        <v>1243500</v>
      </c>
      <c r="K90" s="50">
        <f t="shared" si="48"/>
        <v>1285900</v>
      </c>
      <c r="L90" s="50">
        <f t="shared" si="48"/>
        <v>1328300</v>
      </c>
      <c r="M90" s="50">
        <f t="shared" si="48"/>
        <v>1370700</v>
      </c>
      <c r="N90" s="50">
        <f t="shared" si="48"/>
        <v>1413100</v>
      </c>
      <c r="O90" s="50">
        <f t="shared" si="48"/>
        <v>1455500</v>
      </c>
      <c r="P90" s="50">
        <f t="shared" si="48"/>
        <v>1447900</v>
      </c>
      <c r="Q90" s="26"/>
      <c r="R90" s="3">
        <f t="shared" si="48"/>
        <v>1447900</v>
      </c>
      <c r="S90" s="3">
        <f t="shared" si="48"/>
        <v>1906700</v>
      </c>
      <c r="T90" s="3">
        <f t="shared" ref="T90" si="49">SUM(T88:T89)</f>
        <v>2365500</v>
      </c>
      <c r="V90" s="84"/>
    </row>
    <row r="91" spans="1:22" s="24" customFormat="1" ht="15.6" x14ac:dyDescent="0.3">
      <c r="B91" s="25"/>
      <c r="E91" s="26"/>
      <c r="F91" s="26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26"/>
      <c r="R91" s="3"/>
      <c r="S91" s="3"/>
      <c r="T91" s="3"/>
      <c r="V91" s="84"/>
    </row>
    <row r="92" spans="1:22" s="24" customFormat="1" ht="15.6" x14ac:dyDescent="0.3">
      <c r="A92" s="24" t="s">
        <v>71</v>
      </c>
      <c r="B92" s="25" t="s">
        <v>6</v>
      </c>
      <c r="C92" s="7" t="s">
        <v>4</v>
      </c>
      <c r="E92" s="48">
        <f>E94*E93*E95</f>
        <v>60000</v>
      </c>
      <c r="F92" s="48">
        <f t="shared" ref="F92:P92" si="50">F94*F93*F95</f>
        <v>60000</v>
      </c>
      <c r="G92" s="48">
        <f t="shared" si="50"/>
        <v>60000</v>
      </c>
      <c r="H92" s="48">
        <f t="shared" si="50"/>
        <v>60000</v>
      </c>
      <c r="I92" s="48">
        <f t="shared" si="50"/>
        <v>60000</v>
      </c>
      <c r="J92" s="48">
        <f t="shared" si="50"/>
        <v>60000</v>
      </c>
      <c r="K92" s="48">
        <f t="shared" si="50"/>
        <v>60000</v>
      </c>
      <c r="L92" s="48">
        <f t="shared" si="50"/>
        <v>60000</v>
      </c>
      <c r="M92" s="48">
        <f t="shared" si="50"/>
        <v>60000</v>
      </c>
      <c r="N92" s="48">
        <f t="shared" si="50"/>
        <v>60000</v>
      </c>
      <c r="O92" s="48">
        <f t="shared" si="50"/>
        <v>60000</v>
      </c>
      <c r="P92" s="48">
        <f t="shared" si="50"/>
        <v>60000</v>
      </c>
      <c r="Q92" s="26"/>
      <c r="R92" s="5">
        <f>SUM(E92:P92)</f>
        <v>720000</v>
      </c>
      <c r="S92" s="48">
        <f t="shared" ref="S92" si="51">S94*S93*S95</f>
        <v>720000</v>
      </c>
      <c r="T92" s="48">
        <f t="shared" ref="T92" si="52">T94*T93*T95</f>
        <v>720000</v>
      </c>
      <c r="V92" s="84"/>
    </row>
    <row r="93" spans="1:22" s="24" customFormat="1" ht="15" x14ac:dyDescent="0.25">
      <c r="B93" s="4" t="s">
        <v>37</v>
      </c>
      <c r="C93" s="24" t="s">
        <v>5</v>
      </c>
      <c r="D93" s="67"/>
      <c r="E93" s="26">
        <v>60</v>
      </c>
      <c r="F93" s="50">
        <f>E93</f>
        <v>60</v>
      </c>
      <c r="G93" s="50">
        <f t="shared" ref="G93:P93" si="53">F93</f>
        <v>60</v>
      </c>
      <c r="H93" s="50">
        <f t="shared" si="53"/>
        <v>60</v>
      </c>
      <c r="I93" s="50">
        <f t="shared" si="53"/>
        <v>60</v>
      </c>
      <c r="J93" s="50">
        <f t="shared" si="53"/>
        <v>60</v>
      </c>
      <c r="K93" s="50">
        <f t="shared" si="53"/>
        <v>60</v>
      </c>
      <c r="L93" s="50">
        <f t="shared" si="53"/>
        <v>60</v>
      </c>
      <c r="M93" s="50">
        <f t="shared" si="53"/>
        <v>60</v>
      </c>
      <c r="N93" s="50">
        <f t="shared" si="53"/>
        <v>60</v>
      </c>
      <c r="O93" s="50">
        <f t="shared" si="53"/>
        <v>60</v>
      </c>
      <c r="P93" s="50">
        <f t="shared" si="53"/>
        <v>60</v>
      </c>
      <c r="Q93" s="26"/>
      <c r="R93" s="49">
        <f>P93</f>
        <v>60</v>
      </c>
      <c r="S93" s="49">
        <f>R93</f>
        <v>60</v>
      </c>
      <c r="T93" s="49">
        <f t="shared" ref="T93" si="54">S93</f>
        <v>60</v>
      </c>
      <c r="V93" s="84"/>
    </row>
    <row r="94" spans="1:22" s="24" customFormat="1" ht="15" x14ac:dyDescent="0.25">
      <c r="B94" s="4" t="s">
        <v>3</v>
      </c>
      <c r="C94" s="24" t="s">
        <v>4</v>
      </c>
      <c r="D94" s="67"/>
      <c r="E94" s="26">
        <v>1000</v>
      </c>
      <c r="F94" s="49">
        <f t="shared" ref="F94:T95" si="55">E94</f>
        <v>1000</v>
      </c>
      <c r="G94" s="49">
        <f t="shared" si="55"/>
        <v>1000</v>
      </c>
      <c r="H94" s="49">
        <f t="shared" si="55"/>
        <v>1000</v>
      </c>
      <c r="I94" s="49">
        <f t="shared" si="55"/>
        <v>1000</v>
      </c>
      <c r="J94" s="49">
        <f t="shared" si="55"/>
        <v>1000</v>
      </c>
      <c r="K94" s="49">
        <f t="shared" si="55"/>
        <v>1000</v>
      </c>
      <c r="L94" s="49">
        <f t="shared" si="55"/>
        <v>1000</v>
      </c>
      <c r="M94" s="49">
        <f t="shared" si="55"/>
        <v>1000</v>
      </c>
      <c r="N94" s="49">
        <f t="shared" si="55"/>
        <v>1000</v>
      </c>
      <c r="O94" s="49">
        <f t="shared" si="55"/>
        <v>1000</v>
      </c>
      <c r="P94" s="49">
        <f t="shared" si="55"/>
        <v>1000</v>
      </c>
      <c r="Q94" s="26"/>
      <c r="R94" s="49">
        <f>P94</f>
        <v>1000</v>
      </c>
      <c r="S94" s="49">
        <f t="shared" si="55"/>
        <v>1000</v>
      </c>
      <c r="T94" s="49">
        <f t="shared" si="55"/>
        <v>1000</v>
      </c>
      <c r="V94" s="84"/>
    </row>
    <row r="95" spans="1:22" s="24" customFormat="1" ht="15" x14ac:dyDescent="0.25">
      <c r="B95" s="4" t="s">
        <v>7</v>
      </c>
      <c r="C95" s="24" t="s">
        <v>5</v>
      </c>
      <c r="D95" s="67"/>
      <c r="E95" s="26">
        <v>1</v>
      </c>
      <c r="F95" s="49">
        <f t="shared" si="55"/>
        <v>1</v>
      </c>
      <c r="G95" s="49">
        <f t="shared" si="55"/>
        <v>1</v>
      </c>
      <c r="H95" s="49">
        <f t="shared" si="55"/>
        <v>1</v>
      </c>
      <c r="I95" s="49">
        <f t="shared" si="55"/>
        <v>1</v>
      </c>
      <c r="J95" s="49">
        <f t="shared" si="55"/>
        <v>1</v>
      </c>
      <c r="K95" s="49">
        <f t="shared" si="55"/>
        <v>1</v>
      </c>
      <c r="L95" s="49">
        <f t="shared" si="55"/>
        <v>1</v>
      </c>
      <c r="M95" s="49">
        <f t="shared" si="55"/>
        <v>1</v>
      </c>
      <c r="N95" s="49">
        <f t="shared" si="55"/>
        <v>1</v>
      </c>
      <c r="O95" s="49">
        <f t="shared" si="55"/>
        <v>1</v>
      </c>
      <c r="P95" s="49">
        <f t="shared" si="55"/>
        <v>1</v>
      </c>
      <c r="Q95" s="26"/>
      <c r="R95" s="49">
        <f>SUM(E95:P95)</f>
        <v>12</v>
      </c>
      <c r="S95" s="49">
        <f t="shared" si="55"/>
        <v>12</v>
      </c>
      <c r="T95" s="49">
        <f t="shared" si="55"/>
        <v>12</v>
      </c>
      <c r="V95" s="84"/>
    </row>
    <row r="96" spans="1:22" s="24" customFormat="1" ht="15" x14ac:dyDescent="0.25">
      <c r="B96" s="4"/>
      <c r="Q96" s="26"/>
      <c r="V96" s="84"/>
    </row>
    <row r="97" spans="1:22" s="24" customFormat="1" ht="22.8" x14ac:dyDescent="0.25">
      <c r="A97" s="22"/>
      <c r="B97" s="23" t="s">
        <v>20</v>
      </c>
      <c r="C97" s="23"/>
      <c r="D97" s="1" t="str">
        <f>D$2</f>
        <v>M0</v>
      </c>
      <c r="E97" s="1" t="str">
        <f t="shared" ref="E97:T97" si="56">E$2</f>
        <v>M1</v>
      </c>
      <c r="F97" s="1" t="str">
        <f t="shared" si="56"/>
        <v>M2</v>
      </c>
      <c r="G97" s="1" t="str">
        <f t="shared" si="56"/>
        <v>M3</v>
      </c>
      <c r="H97" s="1" t="str">
        <f t="shared" si="56"/>
        <v>M4</v>
      </c>
      <c r="I97" s="1" t="str">
        <f t="shared" si="56"/>
        <v>M5</v>
      </c>
      <c r="J97" s="1" t="str">
        <f t="shared" si="56"/>
        <v>M6</v>
      </c>
      <c r="K97" s="1" t="str">
        <f t="shared" si="56"/>
        <v>M7</v>
      </c>
      <c r="L97" s="1" t="str">
        <f t="shared" si="56"/>
        <v>M8</v>
      </c>
      <c r="M97" s="1" t="str">
        <f t="shared" si="56"/>
        <v>M9</v>
      </c>
      <c r="N97" s="1" t="str">
        <f t="shared" si="56"/>
        <v>M10</v>
      </c>
      <c r="O97" s="1" t="str">
        <f t="shared" si="56"/>
        <v>M11</v>
      </c>
      <c r="P97" s="1" t="str">
        <f t="shared" si="56"/>
        <v>M12</v>
      </c>
      <c r="Q97" s="1">
        <f t="shared" si="56"/>
        <v>0</v>
      </c>
      <c r="R97" s="1" t="str">
        <f t="shared" si="56"/>
        <v>Y1</v>
      </c>
      <c r="S97" s="1" t="str">
        <f t="shared" si="56"/>
        <v>Y2</v>
      </c>
      <c r="T97" s="1" t="str">
        <f t="shared" si="56"/>
        <v>Y3</v>
      </c>
      <c r="V97" s="84"/>
    </row>
    <row r="98" spans="1:22" s="24" customFormat="1" ht="15.6" x14ac:dyDescent="0.3">
      <c r="B98" s="25" t="s">
        <v>21</v>
      </c>
      <c r="C98" s="7" t="s">
        <v>4</v>
      </c>
      <c r="D98" s="26">
        <v>-1000000</v>
      </c>
      <c r="Q98" s="26"/>
      <c r="V98" s="84"/>
    </row>
    <row r="99" spans="1:22" s="24" customFormat="1" ht="15.6" x14ac:dyDescent="0.3">
      <c r="B99" s="25" t="s">
        <v>23</v>
      </c>
      <c r="C99" s="7" t="s">
        <v>4</v>
      </c>
      <c r="D99" s="62">
        <f>D98+D70</f>
        <v>-940000</v>
      </c>
      <c r="E99" s="62">
        <f>D99+E70</f>
        <v>-847500</v>
      </c>
      <c r="F99" s="62">
        <f t="shared" ref="F99:P99" si="57">E99+F70</f>
        <v>-713000</v>
      </c>
      <c r="G99" s="62">
        <f t="shared" si="57"/>
        <v>-536400</v>
      </c>
      <c r="H99" s="62">
        <f t="shared" si="57"/>
        <v>-317600</v>
      </c>
      <c r="I99" s="62">
        <f t="shared" si="57"/>
        <v>-56500</v>
      </c>
      <c r="J99" s="62">
        <f t="shared" si="57"/>
        <v>247000</v>
      </c>
      <c r="K99" s="62">
        <f t="shared" si="57"/>
        <v>592900</v>
      </c>
      <c r="L99" s="62">
        <f t="shared" si="57"/>
        <v>981200</v>
      </c>
      <c r="M99" s="62">
        <f t="shared" si="57"/>
        <v>1411900</v>
      </c>
      <c r="N99" s="62">
        <f t="shared" si="57"/>
        <v>1885000</v>
      </c>
      <c r="O99" s="62">
        <f t="shared" si="57"/>
        <v>2400500</v>
      </c>
      <c r="P99" s="62">
        <f t="shared" si="57"/>
        <v>2908400</v>
      </c>
      <c r="Q99" s="80"/>
      <c r="R99" s="62">
        <f>P99+R70</f>
        <v>3864200</v>
      </c>
      <c r="S99" s="62">
        <f>R99+S70</f>
        <v>5278800</v>
      </c>
      <c r="T99" s="62">
        <f>S99+T70</f>
        <v>7152200</v>
      </c>
      <c r="V99" s="84"/>
    </row>
    <row r="100" spans="1:22" s="24" customFormat="1" ht="5.0999999999999996" customHeight="1" x14ac:dyDescent="0.25">
      <c r="B100" s="4"/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  <c r="S100" s="95">
        <v>0</v>
      </c>
      <c r="T100" s="95">
        <v>0</v>
      </c>
      <c r="V100" s="84"/>
    </row>
    <row r="101" spans="1:22" s="24" customFormat="1" ht="15" x14ac:dyDescent="0.25">
      <c r="B101" s="4"/>
      <c r="V101" s="84"/>
    </row>
    <row r="102" spans="1:22" s="24" customFormat="1" ht="15" x14ac:dyDescent="0.25">
      <c r="B102" s="4"/>
      <c r="V102" s="84"/>
    </row>
    <row r="103" spans="1:22" s="24" customFormat="1" ht="22.8" x14ac:dyDescent="0.25">
      <c r="A103" s="22"/>
      <c r="B103" s="23" t="s">
        <v>38</v>
      </c>
      <c r="C103" s="23"/>
    </row>
    <row r="104" spans="1:22" s="24" customFormat="1" ht="15" x14ac:dyDescent="0.25"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2" s="24" customFormat="1" ht="15.6" x14ac:dyDescent="0.3">
      <c r="B105" s="25" t="s">
        <v>73</v>
      </c>
      <c r="D105" s="68"/>
      <c r="E105" s="69"/>
      <c r="F105" s="100" t="s">
        <v>37</v>
      </c>
      <c r="G105" s="101"/>
      <c r="H105" s="101"/>
      <c r="I105" s="101"/>
      <c r="J105" s="101"/>
      <c r="K105" s="101"/>
      <c r="L105" s="101"/>
      <c r="M105" s="101"/>
      <c r="N105" s="101"/>
      <c r="O105" s="102"/>
      <c r="P105" s="70" t="s">
        <v>56</v>
      </c>
    </row>
    <row r="106" spans="1:22" s="24" customFormat="1" ht="15.6" x14ac:dyDescent="0.3">
      <c r="B106" s="81" t="s">
        <v>72</v>
      </c>
      <c r="C106" s="7"/>
      <c r="D106" s="71" t="s">
        <v>42</v>
      </c>
      <c r="E106" s="72">
        <f>IFERROR(HLOOKUP(D106,D2:T99,ROWS(D2:D99),0),0)</f>
        <v>7152200</v>
      </c>
      <c r="F106" s="73">
        <v>20</v>
      </c>
      <c r="G106" s="74">
        <v>30</v>
      </c>
      <c r="H106" s="74">
        <v>40</v>
      </c>
      <c r="I106" s="74">
        <v>50</v>
      </c>
      <c r="J106" s="75">
        <v>60</v>
      </c>
      <c r="K106" s="74">
        <v>70</v>
      </c>
      <c r="L106" s="74">
        <v>80</v>
      </c>
      <c r="M106" s="74">
        <v>90</v>
      </c>
      <c r="N106" s="74">
        <v>100</v>
      </c>
      <c r="O106" s="74">
        <v>110</v>
      </c>
      <c r="P106" s="74">
        <v>120</v>
      </c>
    </row>
    <row r="107" spans="1:22" s="24" customFormat="1" ht="15" x14ac:dyDescent="0.25">
      <c r="B107" s="76"/>
      <c r="D107" s="98" t="s">
        <v>39</v>
      </c>
      <c r="E107" s="77">
        <v>100</v>
      </c>
      <c r="F107" s="78">
        <f t="dataTable" ref="F107:P126" dt2D="1" dtr="1" r1="E93" r2="E94"/>
        <v>-4563800</v>
      </c>
      <c r="G107" s="78">
        <v>-4361800</v>
      </c>
      <c r="H107" s="78">
        <v>-4159800</v>
      </c>
      <c r="I107" s="78">
        <v>-3957800</v>
      </c>
      <c r="J107" s="78">
        <v>-3755800</v>
      </c>
      <c r="K107" s="78">
        <v>-3553800</v>
      </c>
      <c r="L107" s="78">
        <v>-3351800</v>
      </c>
      <c r="M107" s="78">
        <v>-3149800</v>
      </c>
      <c r="N107" s="78">
        <v>-2947800</v>
      </c>
      <c r="O107" s="78">
        <v>-2745800</v>
      </c>
      <c r="P107" s="78">
        <v>-2543800</v>
      </c>
    </row>
    <row r="108" spans="1:22" s="24" customFormat="1" ht="15" x14ac:dyDescent="0.25">
      <c r="B108" s="4"/>
      <c r="D108" s="99"/>
      <c r="E108" s="74">
        <v>200</v>
      </c>
      <c r="F108" s="78">
        <v>-4159800</v>
      </c>
      <c r="G108" s="78">
        <v>-3755800</v>
      </c>
      <c r="H108" s="78">
        <v>-3351800</v>
      </c>
      <c r="I108" s="78">
        <v>-2947800</v>
      </c>
      <c r="J108" s="78">
        <v>-2543800</v>
      </c>
      <c r="K108" s="78">
        <v>-2139800</v>
      </c>
      <c r="L108" s="78">
        <v>-1735800</v>
      </c>
      <c r="M108" s="78">
        <v>-1331800</v>
      </c>
      <c r="N108" s="78">
        <v>-927799.99999999977</v>
      </c>
      <c r="O108" s="78">
        <v>-523799.99999999977</v>
      </c>
      <c r="P108" s="78">
        <v>-119799.99999999977</v>
      </c>
    </row>
    <row r="109" spans="1:22" s="24" customFormat="1" ht="15" x14ac:dyDescent="0.25">
      <c r="B109" s="4"/>
      <c r="D109" s="99"/>
      <c r="E109" s="74">
        <v>300</v>
      </c>
      <c r="F109" s="78">
        <v>-3755800</v>
      </c>
      <c r="G109" s="78">
        <v>-3149800</v>
      </c>
      <c r="H109" s="78">
        <v>-2543800</v>
      </c>
      <c r="I109" s="78">
        <v>-1937800</v>
      </c>
      <c r="J109" s="78">
        <v>-1331800</v>
      </c>
      <c r="K109" s="78">
        <v>-725799.99999999977</v>
      </c>
      <c r="L109" s="78">
        <v>-119799.99999999977</v>
      </c>
      <c r="M109" s="78">
        <v>486200.00000000023</v>
      </c>
      <c r="N109" s="78">
        <v>1092200.0000000005</v>
      </c>
      <c r="O109" s="78">
        <v>1698200</v>
      </c>
      <c r="P109" s="78">
        <v>2304200</v>
      </c>
    </row>
    <row r="110" spans="1:22" s="24" customFormat="1" ht="15" x14ac:dyDescent="0.25">
      <c r="B110" s="4"/>
      <c r="D110" s="99"/>
      <c r="E110" s="74">
        <v>400</v>
      </c>
      <c r="F110" s="78">
        <v>-3351800</v>
      </c>
      <c r="G110" s="78">
        <v>-2543800</v>
      </c>
      <c r="H110" s="78">
        <v>-1735800</v>
      </c>
      <c r="I110" s="78">
        <v>-927799.99999999977</v>
      </c>
      <c r="J110" s="78">
        <v>-119799.99999999977</v>
      </c>
      <c r="K110" s="78">
        <v>688200.00000000023</v>
      </c>
      <c r="L110" s="78">
        <v>1496200.0000000002</v>
      </c>
      <c r="M110" s="78">
        <v>2304200</v>
      </c>
      <c r="N110" s="78">
        <v>3112200</v>
      </c>
      <c r="O110" s="78">
        <v>3920200</v>
      </c>
      <c r="P110" s="78">
        <v>4728200</v>
      </c>
    </row>
    <row r="111" spans="1:22" s="24" customFormat="1" ht="15" x14ac:dyDescent="0.25">
      <c r="B111" s="4"/>
      <c r="D111" s="99"/>
      <c r="E111" s="74">
        <v>500</v>
      </c>
      <c r="F111" s="78">
        <v>-2947800</v>
      </c>
      <c r="G111" s="78">
        <v>-1937800</v>
      </c>
      <c r="H111" s="78">
        <v>-927799.99999999977</v>
      </c>
      <c r="I111" s="78">
        <v>82200.000000000233</v>
      </c>
      <c r="J111" s="78">
        <v>1092200.0000000005</v>
      </c>
      <c r="K111" s="78">
        <v>2102200</v>
      </c>
      <c r="L111" s="78">
        <v>3112200</v>
      </c>
      <c r="M111" s="78">
        <v>4122200</v>
      </c>
      <c r="N111" s="78">
        <v>5132200</v>
      </c>
      <c r="O111" s="78">
        <v>6142200</v>
      </c>
      <c r="P111" s="78">
        <v>7152200</v>
      </c>
    </row>
    <row r="112" spans="1:22" s="24" customFormat="1" ht="15" x14ac:dyDescent="0.25">
      <c r="B112" s="4"/>
      <c r="D112" s="99"/>
      <c r="E112" s="74">
        <v>600</v>
      </c>
      <c r="F112" s="78">
        <v>-2543800</v>
      </c>
      <c r="G112" s="78">
        <v>-1331800</v>
      </c>
      <c r="H112" s="78">
        <v>-119799.99999999977</v>
      </c>
      <c r="I112" s="78">
        <v>1092200.0000000005</v>
      </c>
      <c r="J112" s="78">
        <v>2304200</v>
      </c>
      <c r="K112" s="78">
        <v>3516200</v>
      </c>
      <c r="L112" s="78">
        <v>4728200</v>
      </c>
      <c r="M112" s="78">
        <v>5940200</v>
      </c>
      <c r="N112" s="78">
        <v>7152200</v>
      </c>
      <c r="O112" s="78">
        <v>8364200</v>
      </c>
      <c r="P112" s="78">
        <v>9576200</v>
      </c>
    </row>
    <row r="113" spans="2:16" s="24" customFormat="1" ht="15" x14ac:dyDescent="0.25">
      <c r="B113" s="4"/>
      <c r="D113" s="99"/>
      <c r="E113" s="74">
        <v>700</v>
      </c>
      <c r="F113" s="78">
        <v>-2139800</v>
      </c>
      <c r="G113" s="78">
        <v>-725799.99999999977</v>
      </c>
      <c r="H113" s="78">
        <v>688200.00000000023</v>
      </c>
      <c r="I113" s="78">
        <v>2102200</v>
      </c>
      <c r="J113" s="78">
        <v>3516200</v>
      </c>
      <c r="K113" s="78">
        <v>4930200</v>
      </c>
      <c r="L113" s="78">
        <v>6344200</v>
      </c>
      <c r="M113" s="78">
        <v>7758200</v>
      </c>
      <c r="N113" s="78">
        <v>9172200</v>
      </c>
      <c r="O113" s="78">
        <v>10586200</v>
      </c>
      <c r="P113" s="78">
        <v>12000200</v>
      </c>
    </row>
    <row r="114" spans="2:16" s="24" customFormat="1" ht="15" x14ac:dyDescent="0.25">
      <c r="B114" s="4"/>
      <c r="D114" s="99"/>
      <c r="E114" s="74">
        <v>800</v>
      </c>
      <c r="F114" s="78">
        <v>-1735800</v>
      </c>
      <c r="G114" s="78">
        <v>-119799.99999999977</v>
      </c>
      <c r="H114" s="78">
        <v>1496200.0000000002</v>
      </c>
      <c r="I114" s="78">
        <v>3112200</v>
      </c>
      <c r="J114" s="78">
        <v>4728200</v>
      </c>
      <c r="K114" s="78">
        <v>6344200</v>
      </c>
      <c r="L114" s="78">
        <v>7960200</v>
      </c>
      <c r="M114" s="78">
        <v>9576200</v>
      </c>
      <c r="N114" s="78">
        <v>11192200</v>
      </c>
      <c r="O114" s="78">
        <v>12808200</v>
      </c>
      <c r="P114" s="78">
        <v>14424200</v>
      </c>
    </row>
    <row r="115" spans="2:16" s="24" customFormat="1" ht="15" x14ac:dyDescent="0.25">
      <c r="B115" s="4"/>
      <c r="D115" s="99"/>
      <c r="E115" s="74">
        <v>900</v>
      </c>
      <c r="F115" s="78">
        <v>-1331800</v>
      </c>
      <c r="G115" s="78">
        <v>486200.00000000023</v>
      </c>
      <c r="H115" s="78">
        <v>2304200</v>
      </c>
      <c r="I115" s="78">
        <v>4122200</v>
      </c>
      <c r="J115" s="78">
        <v>5940200</v>
      </c>
      <c r="K115" s="78">
        <v>7758200</v>
      </c>
      <c r="L115" s="78">
        <v>9576200</v>
      </c>
      <c r="M115" s="78">
        <v>11394200</v>
      </c>
      <c r="N115" s="78">
        <v>13212200</v>
      </c>
      <c r="O115" s="78">
        <v>15030200</v>
      </c>
      <c r="P115" s="78">
        <v>16848200</v>
      </c>
    </row>
    <row r="116" spans="2:16" s="24" customFormat="1" ht="15.6" x14ac:dyDescent="0.3">
      <c r="B116" s="4"/>
      <c r="D116" s="99"/>
      <c r="E116" s="75">
        <v>1000</v>
      </c>
      <c r="F116" s="78">
        <v>-927799.99999999977</v>
      </c>
      <c r="G116" s="78">
        <v>1092200.0000000005</v>
      </c>
      <c r="H116" s="78">
        <v>3112200</v>
      </c>
      <c r="I116" s="78">
        <v>5132200</v>
      </c>
      <c r="J116" s="78">
        <v>7152200</v>
      </c>
      <c r="K116" s="78">
        <v>9172200</v>
      </c>
      <c r="L116" s="78">
        <v>11192200</v>
      </c>
      <c r="M116" s="78">
        <v>13212200</v>
      </c>
      <c r="N116" s="78">
        <v>15232200</v>
      </c>
      <c r="O116" s="78">
        <v>17252200</v>
      </c>
      <c r="P116" s="78">
        <v>19272200</v>
      </c>
    </row>
    <row r="117" spans="2:16" s="24" customFormat="1" ht="15" x14ac:dyDescent="0.25">
      <c r="B117" s="4"/>
      <c r="D117" s="99"/>
      <c r="E117" s="74">
        <v>1100</v>
      </c>
      <c r="F117" s="78">
        <v>-523799.99999999977</v>
      </c>
      <c r="G117" s="78">
        <v>1698200</v>
      </c>
      <c r="H117" s="78">
        <v>3920200</v>
      </c>
      <c r="I117" s="78">
        <v>6142200</v>
      </c>
      <c r="J117" s="78">
        <v>8364200</v>
      </c>
      <c r="K117" s="78">
        <v>10586200</v>
      </c>
      <c r="L117" s="78">
        <v>12808200</v>
      </c>
      <c r="M117" s="78">
        <v>15030200</v>
      </c>
      <c r="N117" s="78">
        <v>17252200</v>
      </c>
      <c r="O117" s="78">
        <v>19474200</v>
      </c>
      <c r="P117" s="78">
        <v>21696200</v>
      </c>
    </row>
    <row r="118" spans="2:16" s="24" customFormat="1" ht="15" x14ac:dyDescent="0.25">
      <c r="B118" s="4"/>
      <c r="D118" s="99"/>
      <c r="E118" s="74">
        <v>1200</v>
      </c>
      <c r="F118" s="78">
        <v>-119799.99999999977</v>
      </c>
      <c r="G118" s="78">
        <v>2304200</v>
      </c>
      <c r="H118" s="78">
        <v>4728200</v>
      </c>
      <c r="I118" s="78">
        <v>7152200</v>
      </c>
      <c r="J118" s="78">
        <v>9576200</v>
      </c>
      <c r="K118" s="78">
        <v>12000200</v>
      </c>
      <c r="L118" s="78">
        <v>14424200</v>
      </c>
      <c r="M118" s="78">
        <v>16848200</v>
      </c>
      <c r="N118" s="78">
        <v>19272200</v>
      </c>
      <c r="O118" s="78">
        <v>21696200</v>
      </c>
      <c r="P118" s="78">
        <v>24120200</v>
      </c>
    </row>
    <row r="119" spans="2:16" s="24" customFormat="1" ht="15" x14ac:dyDescent="0.25">
      <c r="B119" s="4"/>
      <c r="D119" s="99"/>
      <c r="E119" s="74">
        <v>1300</v>
      </c>
      <c r="F119" s="78">
        <v>284200.00000000023</v>
      </c>
      <c r="G119" s="78">
        <v>2910200</v>
      </c>
      <c r="H119" s="78">
        <v>5536200</v>
      </c>
      <c r="I119" s="78">
        <v>8162200</v>
      </c>
      <c r="J119" s="78">
        <v>10788200</v>
      </c>
      <c r="K119" s="78">
        <v>13414200</v>
      </c>
      <c r="L119" s="78">
        <v>16040200</v>
      </c>
      <c r="M119" s="78">
        <v>18666200</v>
      </c>
      <c r="N119" s="78">
        <v>21292200</v>
      </c>
      <c r="O119" s="78">
        <v>23918200</v>
      </c>
      <c r="P119" s="78">
        <v>26544200</v>
      </c>
    </row>
    <row r="120" spans="2:16" s="24" customFormat="1" ht="15" x14ac:dyDescent="0.25">
      <c r="B120" s="4"/>
      <c r="D120" s="99"/>
      <c r="E120" s="74">
        <v>1400</v>
      </c>
      <c r="F120" s="78">
        <v>688200.00000000023</v>
      </c>
      <c r="G120" s="78">
        <v>3516200</v>
      </c>
      <c r="H120" s="78">
        <v>6344200</v>
      </c>
      <c r="I120" s="78">
        <v>9172200</v>
      </c>
      <c r="J120" s="78">
        <v>12000200</v>
      </c>
      <c r="K120" s="78">
        <v>14828200</v>
      </c>
      <c r="L120" s="78">
        <v>17656200</v>
      </c>
      <c r="M120" s="78">
        <v>20484200</v>
      </c>
      <c r="N120" s="78">
        <v>23312200</v>
      </c>
      <c r="O120" s="78">
        <v>26140200</v>
      </c>
      <c r="P120" s="78">
        <v>28968200</v>
      </c>
    </row>
    <row r="121" spans="2:16" s="24" customFormat="1" ht="15" x14ac:dyDescent="0.25">
      <c r="B121" s="4"/>
      <c r="D121" s="99"/>
      <c r="E121" s="74">
        <v>1500</v>
      </c>
      <c r="F121" s="78">
        <v>1092200.0000000005</v>
      </c>
      <c r="G121" s="78">
        <v>4122200</v>
      </c>
      <c r="H121" s="78">
        <v>7152200</v>
      </c>
      <c r="I121" s="78">
        <v>10182200</v>
      </c>
      <c r="J121" s="78">
        <v>13212200</v>
      </c>
      <c r="K121" s="78">
        <v>16242200</v>
      </c>
      <c r="L121" s="78">
        <v>19272200</v>
      </c>
      <c r="M121" s="78">
        <v>22302200</v>
      </c>
      <c r="N121" s="78">
        <v>25332200</v>
      </c>
      <c r="O121" s="78">
        <v>28362200</v>
      </c>
      <c r="P121" s="78">
        <v>31392200</v>
      </c>
    </row>
    <row r="122" spans="2:16" s="24" customFormat="1" ht="15" x14ac:dyDescent="0.25">
      <c r="B122" s="4"/>
      <c r="D122" s="99"/>
      <c r="E122" s="74">
        <v>1600</v>
      </c>
      <c r="F122" s="78">
        <v>1496200.0000000002</v>
      </c>
      <c r="G122" s="78">
        <v>4728200</v>
      </c>
      <c r="H122" s="78">
        <v>7960200</v>
      </c>
      <c r="I122" s="78">
        <v>11192200</v>
      </c>
      <c r="J122" s="78">
        <v>14424200</v>
      </c>
      <c r="K122" s="78">
        <v>17656200</v>
      </c>
      <c r="L122" s="78">
        <v>20888200</v>
      </c>
      <c r="M122" s="78">
        <v>24120200</v>
      </c>
      <c r="N122" s="78">
        <v>27352200</v>
      </c>
      <c r="O122" s="78">
        <v>30584200</v>
      </c>
      <c r="P122" s="78">
        <v>33816200</v>
      </c>
    </row>
    <row r="123" spans="2:16" s="24" customFormat="1" ht="15" x14ac:dyDescent="0.25">
      <c r="B123" s="4"/>
      <c r="D123" s="99"/>
      <c r="E123" s="74">
        <v>1700</v>
      </c>
      <c r="F123" s="78">
        <v>1900200</v>
      </c>
      <c r="G123" s="78">
        <v>5334200</v>
      </c>
      <c r="H123" s="78">
        <v>8768200</v>
      </c>
      <c r="I123" s="78">
        <v>12202200</v>
      </c>
      <c r="J123" s="78">
        <v>15636200</v>
      </c>
      <c r="K123" s="78">
        <v>19070200</v>
      </c>
      <c r="L123" s="78">
        <v>22504200</v>
      </c>
      <c r="M123" s="78">
        <v>25938200</v>
      </c>
      <c r="N123" s="78">
        <v>29372200</v>
      </c>
      <c r="O123" s="78">
        <v>32806200</v>
      </c>
      <c r="P123" s="78">
        <v>36240200</v>
      </c>
    </row>
    <row r="124" spans="2:16" s="24" customFormat="1" ht="15" x14ac:dyDescent="0.25">
      <c r="B124" s="4"/>
      <c r="D124" s="99"/>
      <c r="E124" s="74">
        <v>1800</v>
      </c>
      <c r="F124" s="78">
        <v>2304200</v>
      </c>
      <c r="G124" s="78">
        <v>5940200</v>
      </c>
      <c r="H124" s="78">
        <v>9576200</v>
      </c>
      <c r="I124" s="78">
        <v>13212200</v>
      </c>
      <c r="J124" s="78">
        <v>16848200</v>
      </c>
      <c r="K124" s="78">
        <v>20484200</v>
      </c>
      <c r="L124" s="78">
        <v>24120200</v>
      </c>
      <c r="M124" s="78">
        <v>27756200</v>
      </c>
      <c r="N124" s="78">
        <v>31392200</v>
      </c>
      <c r="O124" s="78">
        <v>35028200</v>
      </c>
      <c r="P124" s="78">
        <v>38664200</v>
      </c>
    </row>
    <row r="125" spans="2:16" s="24" customFormat="1" ht="15" x14ac:dyDescent="0.25">
      <c r="B125" s="4"/>
      <c r="D125" s="99"/>
      <c r="E125" s="74">
        <v>1900</v>
      </c>
      <c r="F125" s="78">
        <v>2708200</v>
      </c>
      <c r="G125" s="78">
        <v>6546200</v>
      </c>
      <c r="H125" s="78">
        <v>10384200</v>
      </c>
      <c r="I125" s="78">
        <v>14222200</v>
      </c>
      <c r="J125" s="78">
        <v>18060200</v>
      </c>
      <c r="K125" s="78">
        <v>21898200</v>
      </c>
      <c r="L125" s="78">
        <v>25736200</v>
      </c>
      <c r="M125" s="78">
        <v>29574200</v>
      </c>
      <c r="N125" s="78">
        <v>33412200</v>
      </c>
      <c r="O125" s="78">
        <v>37250200</v>
      </c>
      <c r="P125" s="78">
        <v>41088200</v>
      </c>
    </row>
    <row r="126" spans="2:16" s="24" customFormat="1" ht="15" x14ac:dyDescent="0.25">
      <c r="B126" s="4"/>
      <c r="D126" s="99"/>
      <c r="E126" s="74">
        <v>2000</v>
      </c>
      <c r="F126" s="78">
        <v>3112200</v>
      </c>
      <c r="G126" s="78">
        <v>7152200</v>
      </c>
      <c r="H126" s="78">
        <v>11192200</v>
      </c>
      <c r="I126" s="78">
        <v>15232200</v>
      </c>
      <c r="J126" s="78">
        <v>19272200</v>
      </c>
      <c r="K126" s="78">
        <v>23312200</v>
      </c>
      <c r="L126" s="78">
        <v>27352200</v>
      </c>
      <c r="M126" s="78">
        <v>31392200</v>
      </c>
      <c r="N126" s="78">
        <v>35432200</v>
      </c>
      <c r="O126" s="78">
        <v>39472200</v>
      </c>
      <c r="P126" s="78">
        <v>43512200</v>
      </c>
    </row>
    <row r="127" spans="2:16" s="24" customFormat="1" ht="15" x14ac:dyDescent="0.25">
      <c r="B127" s="4"/>
      <c r="E127" s="51"/>
    </row>
    <row r="128" spans="2:16" s="24" customFormat="1" ht="15" x14ac:dyDescent="0.25">
      <c r="B128" s="4"/>
    </row>
  </sheetData>
  <mergeCells count="4">
    <mergeCell ref="D107:D126"/>
    <mergeCell ref="F105:O105"/>
    <mergeCell ref="D3:T3"/>
    <mergeCell ref="A2:C2"/>
  </mergeCells>
  <conditionalFormatting sqref="D99:T99">
    <cfRule type="expression" dxfId="1" priority="6">
      <formula>C99=LOOKUP(0,$D$99:$T$99)</formula>
    </cfRule>
  </conditionalFormatting>
  <conditionalFormatting sqref="F107:P1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7:P126">
    <cfRule type="expression" dxfId="0" priority="1">
      <formula>F107=$E$106</formula>
    </cfRule>
  </conditionalFormatting>
  <dataValidations disablePrompts="1" count="1">
    <dataValidation type="list" allowBlank="1" showInputMessage="1" showErrorMessage="1" promptTitle="Drop-down" prompt="Choose month-end or year-end from the drop-down menu!" sqref="D106" xr:uid="{B2B375CB-406A-4A46-84EF-EEFE25B7F8D0}">
      <formula1>$E$2:$T$2</formula1>
    </dataValidation>
  </dataValidations>
  <printOptions horizontalCentered="1"/>
  <pageMargins left="0.5" right="0.5" top="0.75" bottom="0.5" header="0.3" footer="0.3"/>
  <pageSetup paperSize="9" scale="52" orientation="landscape" r:id="rId1"/>
  <rowBreaks count="6" manualBreakCount="6">
    <brk id="16" max="16383" man="1"/>
    <brk id="36" max="16383" man="1"/>
    <brk id="57" max="16383" man="1"/>
    <brk id="72" max="16383" man="1"/>
    <brk id="96" max="16383" man="1"/>
    <brk id="102" max="16383" man="1"/>
  </rowBreaks>
  <colBreaks count="3" manualBreakCount="3">
    <brk id="21" min="1" max="124" man="1"/>
    <brk id="41" max="1048575" man="1"/>
    <brk id="59" max="1048575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4CE3B27-7706-447F-BC5D-D99D7F462A61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Model!E74:P74</xm:f>
              <xm:sqref>Q74</xm:sqref>
            </x14:sparkline>
          </x14:sparklines>
        </x14:sparklineGroup>
        <x14:sparklineGroup displayEmptyCellsAs="gap" xr2:uid="{CD08E33D-0A87-4E1B-8740-95BA6D93182A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Model!R74:T74</xm:f>
              <xm:sqref>U74</xm:sqref>
            </x14:sparkline>
          </x14:sparklines>
        </x14:sparklineGroup>
        <x14:sparklineGroup displayEmptyCellsAs="gap" xr2:uid="{CC023636-235D-4181-8256-1E12CD6AD88A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Model!E36:P36</xm:f>
              <xm:sqref>Q36</xm:sqref>
            </x14:sparkline>
            <x14:sparkline>
              <xm:f>Model!E37:P37</xm:f>
              <xm:sqref>Q37</xm:sqref>
            </x14:sparkline>
          </x14:sparklines>
        </x14:sparklineGroup>
        <x14:sparklineGroup displayEmptyCellsAs="gap" xr2:uid="{E4BDC096-7F29-47A1-9C5D-9A553FD6FED7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Model!R7:T7</xm:f>
              <xm:sqref>U7</xm:sqref>
            </x14:sparkline>
            <x14:sparkline>
              <xm:f>Model!R8:T8</xm:f>
              <xm:sqref>U8</xm:sqref>
            </x14:sparkline>
            <x14:sparkline>
              <xm:f>Model!R9:T9</xm:f>
              <xm:sqref>U9</xm:sqref>
            </x14:sparkline>
            <x14:sparkline>
              <xm:f>Model!R10:T10</xm:f>
              <xm:sqref>U10</xm:sqref>
            </x14:sparkline>
            <x14:sparkline>
              <xm:f>Model!R11:T11</xm:f>
              <xm:sqref>U11</xm:sqref>
            </x14:sparkline>
            <x14:sparkline>
              <xm:f>Model!R12:T12</xm:f>
              <xm:sqref>U12</xm:sqref>
            </x14:sparkline>
            <x14:sparkline>
              <xm:f>Model!R13:T13</xm:f>
              <xm:sqref>U13</xm:sqref>
            </x14:sparkline>
            <x14:sparkline>
              <xm:f>Model!R14:T14</xm:f>
              <xm:sqref>U14</xm:sqref>
            </x14:sparkline>
            <x14:sparkline>
              <xm:f>Model!R15:T15</xm:f>
              <xm:sqref>U15</xm:sqref>
            </x14:sparkline>
            <x14:sparkline>
              <xm:f>Model!R75:T75</xm:f>
              <xm:sqref>U75</xm:sqref>
            </x14:sparkline>
            <x14:sparkline>
              <xm:f>Model!R76:T76</xm:f>
              <xm:sqref>U76</xm:sqref>
            </x14:sparkline>
            <x14:sparkline>
              <xm:f>Model!R77:T77</xm:f>
              <xm:sqref>U77</xm:sqref>
            </x14:sparkline>
            <x14:sparkline>
              <xm:f>Model!R78:T78</xm:f>
              <xm:sqref>U78</xm:sqref>
            </x14:sparkline>
          </x14:sparklines>
        </x14:sparklineGroup>
        <x14:sparklineGroup displayEmptyCellsAs="gap" xr2:uid="{D5BEC647-9B97-4AEF-9A03-9E852C8731A8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Model!E7:P7</xm:f>
              <xm:sqref>Q7</xm:sqref>
            </x14:sparkline>
            <x14:sparkline>
              <xm:f>Model!E8:P8</xm:f>
              <xm:sqref>Q8</xm:sqref>
            </x14:sparkline>
            <x14:sparkline>
              <xm:f>Model!E9:P9</xm:f>
              <xm:sqref>Q9</xm:sqref>
            </x14:sparkline>
            <x14:sparkline>
              <xm:f>Model!E10:P10</xm:f>
              <xm:sqref>Q10</xm:sqref>
            </x14:sparkline>
            <x14:sparkline>
              <xm:f>Model!E11:P11</xm:f>
              <xm:sqref>Q11</xm:sqref>
            </x14:sparkline>
            <x14:sparkline>
              <xm:f>Model!E12:P12</xm:f>
              <xm:sqref>Q12</xm:sqref>
            </x14:sparkline>
            <x14:sparkline>
              <xm:f>Model!E13:P13</xm:f>
              <xm:sqref>Q13</xm:sqref>
            </x14:sparkline>
            <x14:sparkline>
              <xm:f>Model!E14:P14</xm:f>
              <xm:sqref>Q14</xm:sqref>
            </x14:sparkline>
            <x14:sparkline>
              <xm:f>Model!E15:P15</xm:f>
              <xm:sqref>Q15</xm:sqref>
            </x14:sparkline>
            <x14:sparkline>
              <xm:f>Model!E75:P75</xm:f>
              <xm:sqref>Q75</xm:sqref>
            </x14:sparkline>
            <x14:sparkline>
              <xm:f>Model!E76:P76</xm:f>
              <xm:sqref>Q76</xm:sqref>
            </x14:sparkline>
          </x14:sparklines>
        </x14:sparklineGroup>
        <x14:sparklineGroup displayEmptyCellsAs="gap" xr2:uid="{C40641E9-2EBD-454B-9852-CAD82116FDD8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Model!R85:T85</xm:f>
              <xm:sqref>U85</xm:sqref>
            </x14:sparkline>
            <x14:sparkline>
              <xm:f>Model!R86:T86</xm:f>
              <xm:sqref>U86</xm:sqref>
            </x14:sparkline>
            <x14:sparkline>
              <xm:f>Model!R87:T87</xm:f>
              <xm:sqref>U87</xm:sqref>
            </x14:sparkline>
            <x14:sparkline>
              <xm:f>Model!R88:T88</xm:f>
              <xm:sqref>U88</xm:sqref>
            </x14:sparkline>
            <x14:sparkline>
              <xm:f>Model!R89:T89</xm:f>
              <xm:sqref>U89</xm:sqref>
            </x14:sparkline>
            <x14:sparkline>
              <xm:f>Model!R90:T90</xm:f>
              <xm:sqref>U90</xm:sqref>
            </x14:sparkline>
            <x14:sparkline>
              <xm:f>Model!R91:T91</xm:f>
              <xm:sqref>U91</xm:sqref>
            </x14:sparkline>
            <x14:sparkline>
              <xm:f>Model!R16:T16</xm:f>
              <xm:sqref>U16</xm:sqref>
            </x14:sparkline>
            <x14:sparkline>
              <xm:f>Model!R17:T17</xm:f>
              <xm:sqref>U17</xm:sqref>
            </x14:sparkline>
          </x14:sparklines>
        </x14:sparklineGroup>
        <x14:sparklineGroup displayEmptyCellsAs="gap" xr2:uid="{552E3A19-5CFA-4B5B-A4BE-AAB051EBA0EA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Model!R104:T104</xm:f>
              <xm:sqref>U104</xm:sqref>
            </x14:sparkline>
          </x14:sparklines>
        </x14:sparklineGroup>
        <x14:sparklineGroup displayEmptyCellsAs="gap" xr2:uid="{757FBA8A-7272-484C-A3F6-0C7EAEB0CD6D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Model!E104:P104</xm:f>
              <xm:sqref>Q104</xm:sqref>
            </x14:sparkline>
          </x14:sparklines>
        </x14:sparklineGroup>
        <x14:sparklineGroup displayEmptyCellsAs="gap" xr2:uid="{918B485D-E7FF-4798-A767-132408ECC898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Model!R30:T30</xm:f>
              <xm:sqref>U30</xm:sqref>
            </x14:sparkline>
          </x14:sparklines>
        </x14:sparklineGroup>
        <x14:sparklineGroup displayEmptyCellsAs="gap" xr2:uid="{DA99C510-2B8A-455D-B3B6-566B40F3CB18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Model!E30:P30</xm:f>
              <xm:sqref>Q30</xm:sqref>
            </x14:sparkline>
          </x14:sparklines>
        </x14:sparklineGroup>
        <x14:sparklineGroup displayEmptyCellsAs="gap" xr2:uid="{F82CE415-563E-489F-B2B5-E744CDA29728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Model!R65:T65</xm:f>
              <xm:sqref>U65</xm:sqref>
            </x14:sparkline>
            <x14:sparkline>
              <xm:f>Model!R70:T70</xm:f>
              <xm:sqref>U70</xm:sqref>
            </x14:sparkline>
            <x14:sparkline>
              <xm:f>Model!R71:T71</xm:f>
              <xm:sqref>U71</xm:sqref>
            </x14:sparkline>
            <x14:sparkline>
              <xm:f>Model!R96:T96</xm:f>
              <xm:sqref>U96</xm:sqref>
            </x14:sparkline>
            <x14:sparkline>
              <xm:f>Model!R97:T97</xm:f>
              <xm:sqref>U97</xm:sqref>
            </x14:sparkline>
            <x14:sparkline>
              <xm:f>Model!R98:T98</xm:f>
              <xm:sqref>U98</xm:sqref>
            </x14:sparkline>
            <x14:sparkline>
              <xm:f>Model!R99:T99</xm:f>
              <xm:sqref>U99</xm:sqref>
            </x14:sparkline>
          </x14:sparklines>
        </x14:sparklineGroup>
        <x14:sparklineGroup displayEmptyCellsAs="gap" xr2:uid="{906FFAC5-5694-46F0-ABD1-878FEF480529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Model!E65:P65</xm:f>
              <xm:sqref>Q65</xm:sqref>
            </x14:sparkline>
            <x14:sparkline>
              <xm:f>Model!E70:P70</xm:f>
              <xm:sqref>Q70</xm:sqref>
            </x14:sparkline>
            <x14:sparkline>
              <xm:f>Model!E71:P71</xm:f>
              <xm:sqref>Q71</xm:sqref>
            </x14:sparkline>
            <x14:sparkline>
              <xm:f>Model!E96:P96</xm:f>
              <xm:sqref>Q96</xm:sqref>
            </x14:sparkline>
            <x14:sparkline>
              <xm:f>Model!E98:P98</xm:f>
              <xm:sqref>Q98</xm:sqref>
            </x14:sparkline>
            <x14:sparkline>
              <xm:f>Model!E99:P99</xm:f>
              <xm:sqref>Q99</xm:sqref>
            </x14:sparkline>
          </x14:sparklines>
        </x14:sparklineGroup>
        <x14:sparklineGroup displayEmptyCellsAs="gap" xr2:uid="{486039C1-5641-4BDD-ADBC-9D2B82949E27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Model!R79:T79</xm:f>
              <xm:sqref>U79</xm:sqref>
            </x14:sparkline>
            <x14:sparkline>
              <xm:f>Model!R80:T80</xm:f>
              <xm:sqref>U80</xm:sqref>
            </x14:sparkline>
            <x14:sparkline>
              <xm:f>Model!R81:T81</xm:f>
              <xm:sqref>U81</xm:sqref>
            </x14:sparkline>
            <x14:sparkline>
              <xm:f>Model!R82:T82</xm:f>
              <xm:sqref>U82</xm:sqref>
            </x14:sparkline>
            <x14:sparkline>
              <xm:f>Model!R83:T83</xm:f>
              <xm:sqref>U83</xm:sqref>
            </x14:sparkline>
            <x14:sparkline>
              <xm:f>Model!R84:T84</xm:f>
              <xm:sqref>U84</xm:sqref>
            </x14:sparkline>
          </x14:sparklines>
        </x14:sparklineGroup>
        <x14:sparklineGroup displayEmptyCellsAs="gap" xr2:uid="{9B7B9D8F-5307-46DB-B34C-591E81644904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Model!E77:P77</xm:f>
              <xm:sqref>Q77</xm:sqref>
            </x14:sparkline>
            <x14:sparkline>
              <xm:f>Model!E78:P78</xm:f>
              <xm:sqref>Q78</xm:sqref>
            </x14:sparkline>
            <x14:sparkline>
              <xm:f>Model!E79:P79</xm:f>
              <xm:sqref>Q79</xm:sqref>
            </x14:sparkline>
            <x14:sparkline>
              <xm:f>Model!E80:P80</xm:f>
              <xm:sqref>Q80</xm:sqref>
            </x14:sparkline>
            <x14:sparkline>
              <xm:f>Model!E81:P81</xm:f>
              <xm:sqref>Q81</xm:sqref>
            </x14:sparkline>
            <x14:sparkline>
              <xm:f>Model!E82:P82</xm:f>
              <xm:sqref>Q82</xm:sqref>
            </x14:sparkline>
            <x14:sparkline>
              <xm:f>Model!E83:P83</xm:f>
              <xm:sqref>Q83</xm:sqref>
            </x14:sparkline>
            <x14:sparkline>
              <xm:f>Model!E84:P84</xm:f>
              <xm:sqref>Q84</xm:sqref>
            </x14:sparkline>
            <x14:sparkline>
              <xm:f>Model!E85:P85</xm:f>
              <xm:sqref>Q85</xm:sqref>
            </x14:sparkline>
            <x14:sparkline>
              <xm:f>Model!E86:P86</xm:f>
              <xm:sqref>Q86</xm:sqref>
            </x14:sparkline>
            <x14:sparkline>
              <xm:f>Model!E16:P16</xm:f>
              <xm:sqref>Q16</xm:sqref>
            </x14:sparkline>
            <x14:sparkline>
              <xm:f>Model!E17:P17</xm:f>
              <xm:sqref>Q17</xm:sqref>
            </x14:sparkline>
            <x14:sparkline>
              <xm:f>Model!E35:P35</xm:f>
              <xm:sqref>Q35</xm:sqref>
            </x14:sparkline>
            <x14:sparkline>
              <xm:f>Model!E19:P19</xm:f>
              <xm:sqref>Q19</xm:sqref>
            </x14:sparkline>
            <x14:sparkline>
              <xm:f>Model!E93:P93</xm:f>
              <xm:sqref>Q93</xm:sqref>
            </x14:sparkline>
            <x14:sparkline>
              <xm:f>Model!E94:P94</xm:f>
              <xm:sqref>Q94</xm:sqref>
            </x14:sparkline>
            <x14:sparkline>
              <xm:f>Model!E95:P95</xm:f>
              <xm:sqref>Q95</xm:sqref>
            </x14:sparkline>
            <x14:sparkline>
              <xm:f>Model!E20:P20</xm:f>
              <xm:sqref>Q20</xm:sqref>
            </x14:sparkline>
            <x14:sparkline>
              <xm:f>Model!E22:P22</xm:f>
              <xm:sqref>Q22</xm:sqref>
            </x14:sparkline>
            <x14:sparkline>
              <xm:f>Model!E23:P23</xm:f>
              <xm:sqref>Q23</xm:sqref>
            </x14:sparkline>
            <x14:sparkline>
              <xm:f>Model!E24:P24</xm:f>
              <xm:sqref>Q24</xm:sqref>
            </x14:sparkline>
            <x14:sparkline>
              <xm:f>Model!E25:P25</xm:f>
              <xm:sqref>Q25</xm:sqref>
            </x14:sparkline>
            <x14:sparkline>
              <xm:f>Model!E26:P26</xm:f>
              <xm:sqref>Q26</xm:sqref>
            </x14:sparkline>
            <x14:sparkline>
              <xm:f>Model!E27:P27</xm:f>
              <xm:sqref>Q27</xm:sqref>
            </x14:sparkline>
            <x14:sparkline>
              <xm:f>Model!E28:P28</xm:f>
              <xm:sqref>Q28</xm:sqref>
            </x14:sparkline>
            <x14:sparkline>
              <xm:f>Model!E29:P29</xm:f>
              <xm:sqref>Q29</xm:sqref>
            </x14:sparkline>
            <x14:sparkline>
              <xm:f>Model!E31:P31</xm:f>
              <xm:sqref>Q31</xm:sqref>
            </x14:sparkline>
            <x14:sparkline>
              <xm:f>Model!E32:P32</xm:f>
              <xm:sqref>Q32</xm:sqref>
            </x14:sparkline>
            <x14:sparkline>
              <xm:f>Model!E34:P34</xm:f>
              <xm:sqref>Q34</xm:sqref>
            </x14:sparkline>
            <x14:sparkline>
              <xm:f>Model!E39:P39</xm:f>
              <xm:sqref>Q39</xm:sqref>
            </x14:sparkline>
            <x14:sparkline>
              <xm:f>Model!E40:P40</xm:f>
              <xm:sqref>Q40</xm:sqref>
            </x14:sparkline>
            <x14:sparkline>
              <xm:f>Model!E41:P41</xm:f>
              <xm:sqref>Q41</xm:sqref>
            </x14:sparkline>
            <x14:sparkline>
              <xm:f>Model!E42:P42</xm:f>
              <xm:sqref>Q42</xm:sqref>
            </x14:sparkline>
            <x14:sparkline>
              <xm:f>Model!E43:P43</xm:f>
              <xm:sqref>Q43</xm:sqref>
            </x14:sparkline>
            <x14:sparkline>
              <xm:f>Model!E44:P44</xm:f>
              <xm:sqref>Q44</xm:sqref>
            </x14:sparkline>
            <x14:sparkline>
              <xm:f>Model!E45:P45</xm:f>
              <xm:sqref>Q45</xm:sqref>
            </x14:sparkline>
            <x14:sparkline>
              <xm:f>Model!E46:P46</xm:f>
              <xm:sqref>Q46</xm:sqref>
            </x14:sparkline>
            <x14:sparkline>
              <xm:f>Model!E47:P47</xm:f>
              <xm:sqref>Q47</xm:sqref>
            </x14:sparkline>
            <x14:sparkline>
              <xm:f>Model!E48:P48</xm:f>
              <xm:sqref>Q48</xm:sqref>
            </x14:sparkline>
            <x14:sparkline>
              <xm:f>Model!E49:P49</xm:f>
              <xm:sqref>Q49</xm:sqref>
            </x14:sparkline>
            <x14:sparkline>
              <xm:f>Model!E50:P50</xm:f>
              <xm:sqref>Q50</xm:sqref>
            </x14:sparkline>
            <x14:sparkline>
              <xm:f>Model!E51:P51</xm:f>
              <xm:sqref>Q51</xm:sqref>
            </x14:sparkline>
            <x14:sparkline>
              <xm:f>Model!E52:P52</xm:f>
              <xm:sqref>Q52</xm:sqref>
            </x14:sparkline>
            <x14:sparkline>
              <xm:f>Model!E53:P53</xm:f>
              <xm:sqref>Q53</xm:sqref>
            </x14:sparkline>
            <x14:sparkline>
              <xm:f>Model!E54:P54</xm:f>
              <xm:sqref>Q54</xm:sqref>
            </x14:sparkline>
            <x14:sparkline>
              <xm:f>Model!E55:P55</xm:f>
              <xm:sqref>Q55</xm:sqref>
            </x14:sparkline>
            <x14:sparkline>
              <xm:f>Model!E56:P56</xm:f>
              <xm:sqref>Q56</xm:sqref>
            </x14:sparkline>
            <x14:sparkline>
              <xm:f>Model!E68:P68</xm:f>
              <xm:sqref>Q68</xm:sqref>
            </x14:sparkline>
            <x14:sparkline>
              <xm:f>Model!E69:P69</xm:f>
              <xm:sqref>Q69</xm:sqref>
            </x14:sparkline>
            <x14:sparkline>
              <xm:f>Model!E60:P60</xm:f>
              <xm:sqref>Q60</xm:sqref>
            </x14:sparkline>
            <x14:sparkline>
              <xm:f>Model!E61:P61</xm:f>
              <xm:sqref>Q61</xm:sqref>
            </x14:sparkline>
            <x14:sparkline>
              <xm:f>Model!E66:P66</xm:f>
              <xm:sqref>Q66</xm:sqref>
            </x14:sparkline>
            <x14:sparkline>
              <xm:f>Model!E67:P67</xm:f>
              <xm:sqref>Q67</xm:sqref>
            </x14:sparkline>
            <x14:sparkline>
              <xm:f>Model!E63:P63</xm:f>
              <xm:sqref>Q63</xm:sqref>
            </x14:sparkline>
            <x14:sparkline>
              <xm:f>Model!E64:P64</xm:f>
              <xm:sqref>Q64</xm:sqref>
            </x14:sparkline>
            <x14:sparkline>
              <xm:f>Model!E33:P33</xm:f>
              <xm:sqref>Q33</xm:sqref>
            </x14:sparkline>
          </x14:sparklines>
        </x14:sparklineGroup>
        <x14:sparklineGroup displayEmptyCellsAs="gap" xr2:uid="{8ACE137B-501B-4FC7-9FE8-2790C996E61D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Model!R18:T18</xm:f>
              <xm:sqref>U18</xm:sqref>
            </x14:sparkline>
            <x14:sparkline>
              <xm:f>Model!R35:T35</xm:f>
              <xm:sqref>U35</xm:sqref>
            </x14:sparkline>
            <x14:sparkline>
              <xm:f>Model!R19:T19</xm:f>
              <xm:sqref>U19</xm:sqref>
            </x14:sparkline>
            <x14:sparkline>
              <xm:f>Model!R93:T93</xm:f>
              <xm:sqref>U93</xm:sqref>
            </x14:sparkline>
            <x14:sparkline>
              <xm:f>Model!R94:T94</xm:f>
              <xm:sqref>U94</xm:sqref>
            </x14:sparkline>
            <x14:sparkline>
              <xm:f>Model!R95:T95</xm:f>
              <xm:sqref>U95</xm:sqref>
            </x14:sparkline>
            <x14:sparkline>
              <xm:f>Model!R20:T20</xm:f>
              <xm:sqref>U20</xm:sqref>
            </x14:sparkline>
            <x14:sparkline>
              <xm:f>Model!R33:T33</xm:f>
              <xm:sqref>U21</xm:sqref>
            </x14:sparkline>
            <x14:sparkline>
              <xm:f>Model!R22:T22</xm:f>
              <xm:sqref>U22</xm:sqref>
            </x14:sparkline>
            <x14:sparkline>
              <xm:f>Model!R23:T23</xm:f>
              <xm:sqref>U23</xm:sqref>
            </x14:sparkline>
            <x14:sparkline>
              <xm:f>Model!R24:T24</xm:f>
              <xm:sqref>U24</xm:sqref>
            </x14:sparkline>
            <x14:sparkline>
              <xm:f>Model!R25:T25</xm:f>
              <xm:sqref>U25</xm:sqref>
            </x14:sparkline>
            <x14:sparkline>
              <xm:f>Model!R26:T26</xm:f>
              <xm:sqref>U26</xm:sqref>
            </x14:sparkline>
            <x14:sparkline>
              <xm:f>Model!R27:T27</xm:f>
              <xm:sqref>U27</xm:sqref>
            </x14:sparkline>
            <x14:sparkline>
              <xm:f>Model!R28:T28</xm:f>
              <xm:sqref>U28</xm:sqref>
            </x14:sparkline>
            <x14:sparkline>
              <xm:f>Model!R29:T29</xm:f>
              <xm:sqref>U29</xm:sqref>
            </x14:sparkline>
            <x14:sparkline>
              <xm:f>Model!R31:T31</xm:f>
              <xm:sqref>U31</xm:sqref>
            </x14:sparkline>
            <x14:sparkline>
              <xm:f>Model!R32:T32</xm:f>
              <xm:sqref>U32</xm:sqref>
            </x14:sparkline>
            <x14:sparkline>
              <xm:sqref>U33</xm:sqref>
            </x14:sparkline>
            <x14:sparkline>
              <xm:f>Model!R34:T34</xm:f>
              <xm:sqref>U34</xm:sqref>
            </x14:sparkline>
            <x14:sparkline>
              <xm:f>Model!R39:T39</xm:f>
              <xm:sqref>U39</xm:sqref>
            </x14:sparkline>
            <x14:sparkline>
              <xm:f>Model!R40:T40</xm:f>
              <xm:sqref>U40</xm:sqref>
            </x14:sparkline>
            <x14:sparkline>
              <xm:f>Model!R41:T41</xm:f>
              <xm:sqref>U41</xm:sqref>
            </x14:sparkline>
            <x14:sparkline>
              <xm:f>Model!R42:T42</xm:f>
              <xm:sqref>U42</xm:sqref>
            </x14:sparkline>
            <x14:sparkline>
              <xm:f>Model!R43:T43</xm:f>
              <xm:sqref>U43</xm:sqref>
            </x14:sparkline>
            <x14:sparkline>
              <xm:f>Model!R44:T44</xm:f>
              <xm:sqref>U44</xm:sqref>
            </x14:sparkline>
            <x14:sparkline>
              <xm:f>Model!R45:T45</xm:f>
              <xm:sqref>U45</xm:sqref>
            </x14:sparkline>
            <x14:sparkline>
              <xm:f>Model!R46:T46</xm:f>
              <xm:sqref>U46</xm:sqref>
            </x14:sparkline>
            <x14:sparkline>
              <xm:f>Model!R47:T47</xm:f>
              <xm:sqref>U47</xm:sqref>
            </x14:sparkline>
            <x14:sparkline>
              <xm:f>Model!R48:T48</xm:f>
              <xm:sqref>U48</xm:sqref>
            </x14:sparkline>
            <x14:sparkline>
              <xm:f>Model!R49:T49</xm:f>
              <xm:sqref>U49</xm:sqref>
            </x14:sparkline>
            <x14:sparkline>
              <xm:f>Model!R50:T50</xm:f>
              <xm:sqref>U50</xm:sqref>
            </x14:sparkline>
            <x14:sparkline>
              <xm:f>Model!R51:T51</xm:f>
              <xm:sqref>U51</xm:sqref>
            </x14:sparkline>
            <x14:sparkline>
              <xm:f>Model!R52:T52</xm:f>
              <xm:sqref>U52</xm:sqref>
            </x14:sparkline>
            <x14:sparkline>
              <xm:f>Model!R53:T53</xm:f>
              <xm:sqref>U53</xm:sqref>
            </x14:sparkline>
            <x14:sparkline>
              <xm:f>Model!R54:T54</xm:f>
              <xm:sqref>U54</xm:sqref>
            </x14:sparkline>
            <x14:sparkline>
              <xm:f>Model!R55:T55</xm:f>
              <xm:sqref>U55</xm:sqref>
            </x14:sparkline>
            <x14:sparkline>
              <xm:f>Model!R56:T56</xm:f>
              <xm:sqref>U56</xm:sqref>
            </x14:sparkline>
            <x14:sparkline>
              <xm:f>Model!R59:T59</xm:f>
              <xm:sqref>U59</xm:sqref>
            </x14:sparkline>
            <x14:sparkline>
              <xm:f>Model!R68:T68</xm:f>
              <xm:sqref>U68</xm:sqref>
            </x14:sparkline>
            <x14:sparkline>
              <xm:f>Model!R69:T69</xm:f>
              <xm:sqref>U69</xm:sqref>
            </x14:sparkline>
            <x14:sparkline>
              <xm:f>Model!R60:T60</xm:f>
              <xm:sqref>U60</xm:sqref>
            </x14:sparkline>
            <x14:sparkline>
              <xm:f>Model!R61:T61</xm:f>
              <xm:sqref>U61</xm:sqref>
            </x14:sparkline>
            <x14:sparkline>
              <xm:f>Model!R66:T66</xm:f>
              <xm:sqref>U66</xm:sqref>
            </x14:sparkline>
            <x14:sparkline>
              <xm:f>Model!R67:T67</xm:f>
              <xm:sqref>U67</xm:sqref>
            </x14:sparkline>
            <x14:sparkline>
              <xm:f>Model!R63:T63</xm:f>
              <xm:sqref>U63</xm:sqref>
            </x14:sparkline>
            <x14:sparkline>
              <xm:f>Model!R64:T64</xm:f>
              <xm:sqref>U64</xm:sqref>
            </x14:sparkline>
          </x14:sparklines>
        </x14:sparklineGroup>
        <x14:sparklineGroup displayEmptyCellsAs="gap" xr2:uid="{11052F6F-7849-4638-AF21-772EEF5BC719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Model!R38:T38</xm:f>
              <xm:sqref>U38</xm:sqref>
            </x14:sparkline>
          </x14:sparklines>
        </x14:sparklineGroup>
        <x14:sparklineGroup displayEmptyCellsAs="gap" xr2:uid="{C076ADE6-AF21-498F-868D-45C4C25044C2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Model!R36:T36</xm:f>
              <xm:sqref>U36</xm:sqref>
            </x14:sparkline>
            <x14:sparkline>
              <xm:f>Model!R37:T37</xm:f>
              <xm:sqref>U37</xm:sqref>
            </x14:sparkline>
          </x14:sparklines>
        </x14:sparklineGroup>
        <x14:sparklineGroup displayEmptyCellsAs="gap" xr2:uid="{B9C6F4E6-7407-4786-9887-CD3B8BCE0C23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Model!E87:P87</xm:f>
              <xm:sqref>Q87</xm:sqref>
            </x14:sparkline>
            <x14:sparkline>
              <xm:f>Model!E88:P88</xm:f>
              <xm:sqref>Q88</xm:sqref>
            </x14:sparkline>
            <x14:sparkline>
              <xm:f>Model!E89:P89</xm:f>
              <xm:sqref>Q89</xm:sqref>
            </x14:sparkline>
            <x14:sparkline>
              <xm:f>Model!E90:P90</xm:f>
              <xm:sqref>Q90</xm:sqref>
            </x14:sparkline>
            <x14:sparkline>
              <xm:f>Model!E91:P91</xm:f>
              <xm:sqref>Q91</xm:sqref>
            </x14:sparkline>
          </x14:sparklines>
        </x14:sparklineGroup>
        <x14:sparklineGroup displayEmptyCellsAs="gap" xr2:uid="{C79CEB31-7EC7-4E05-B0C1-1FAD36CB67A7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Model!R57:T57</xm:f>
              <xm:sqref>U57</xm:sqref>
            </x14:sparkline>
            <x14:sparkline>
              <xm:f>Model!R58:T58</xm:f>
              <xm:sqref>U58</xm:sqref>
            </x14:sparkline>
          </x14:sparklines>
        </x14:sparklineGroup>
        <x14:sparklineGroup displayEmptyCellsAs="gap" xr2:uid="{421F2304-7924-4918-A6BF-F5A811115CA2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Model!E57:P57</xm:f>
              <xm:sqref>Q57</xm:sqref>
            </x14:sparkline>
            <x14:sparkline>
              <xm:f>Model!E58:P58</xm:f>
              <xm:sqref>Q58</xm:sqref>
            </x14:sparkline>
          </x14:sparklines>
        </x14:sparklineGroup>
        <x14:sparklineGroup displayEmptyCellsAs="gap" xr2:uid="{6B79EFCC-74AD-4F90-9E2C-06583F2C0EE5}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Model!E92:P92</xm:f>
              <xm:sqref>Q92</xm:sqref>
            </x14:sparkline>
          </x14:sparklines>
        </x14:sparklineGroup>
        <x14:sparklineGroup displayEmptyCellsAs="gap" xr2:uid="{F2745800-32CE-423E-81E3-BAAFC25510D0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Model!R92:T92</xm:f>
              <xm:sqref>U92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</vt:lpstr>
      <vt:lpstr>Model!Print_Titles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 Consultants</dc:creator>
  <cp:lastModifiedBy>Muhammad Hammad Latif</cp:lastModifiedBy>
  <cp:lastPrinted>2020-04-10T18:38:31Z</cp:lastPrinted>
  <dcterms:created xsi:type="dcterms:W3CDTF">2020-04-09T16:59:35Z</dcterms:created>
  <dcterms:modified xsi:type="dcterms:W3CDTF">2021-10-21T19:04:12Z</dcterms:modified>
</cp:coreProperties>
</file>